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365" windowWidth="15120" windowHeight="6750"/>
  </bookViews>
  <sheets>
    <sheet name="капітальний ремонт" sheetId="9" r:id="rId1"/>
  </sheets>
  <calcPr calcId="144525"/>
</workbook>
</file>

<file path=xl/calcChain.xml><?xml version="1.0" encoding="utf-8"?>
<calcChain xmlns="http://schemas.openxmlformats.org/spreadsheetml/2006/main">
  <c r="G83" i="9" l="1"/>
  <c r="D149" i="9" l="1"/>
  <c r="D148" i="9"/>
  <c r="D147" i="9"/>
  <c r="D146" i="9"/>
  <c r="D145" i="9"/>
  <c r="D108" i="9"/>
  <c r="D107" i="9"/>
  <c r="D106" i="9"/>
  <c r="H142" i="9" l="1"/>
  <c r="G142" i="9"/>
  <c r="F141" i="9"/>
  <c r="F140" i="9"/>
  <c r="F139" i="9"/>
  <c r="F138" i="9"/>
  <c r="F137" i="9"/>
  <c r="F136" i="9"/>
  <c r="F135" i="9"/>
  <c r="F134" i="9"/>
  <c r="F133" i="9"/>
  <c r="F132" i="9"/>
  <c r="F131" i="9"/>
  <c r="F130" i="9"/>
  <c r="A130" i="9"/>
  <c r="A131" i="9" s="1"/>
  <c r="A132" i="9" s="1"/>
  <c r="A133" i="9" s="1"/>
  <c r="A134" i="9" s="1"/>
  <c r="A135" i="9" s="1"/>
  <c r="A136" i="9" s="1"/>
  <c r="A137" i="9" s="1"/>
  <c r="A138" i="9" s="1"/>
  <c r="A139" i="9" s="1"/>
  <c r="A140" i="9" s="1"/>
  <c r="A141" i="9" s="1"/>
  <c r="F129" i="9"/>
  <c r="F128" i="9"/>
  <c r="F127" i="9"/>
  <c r="F126" i="9"/>
  <c r="A126" i="9"/>
  <c r="A127" i="9" s="1"/>
  <c r="F125" i="9"/>
  <c r="F124" i="9"/>
  <c r="A124" i="9"/>
  <c r="F123" i="9"/>
  <c r="F122" i="9"/>
  <c r="F121" i="9"/>
  <c r="F120" i="9"/>
  <c r="F119" i="9"/>
  <c r="F118" i="9"/>
  <c r="F117" i="9"/>
  <c r="F116" i="9"/>
  <c r="F115" i="9"/>
  <c r="F114" i="9"/>
  <c r="F113" i="9"/>
  <c r="F112" i="9"/>
  <c r="A112" i="9"/>
  <c r="A113" i="9" s="1"/>
  <c r="A114" i="9" s="1"/>
  <c r="F111" i="9"/>
  <c r="D43" i="9"/>
  <c r="D41" i="9"/>
  <c r="D40" i="9"/>
  <c r="G59" i="9"/>
  <c r="H58" i="9"/>
  <c r="F58" i="9" s="1"/>
  <c r="H57" i="9"/>
  <c r="F57" i="9" s="1"/>
  <c r="H56" i="9"/>
  <c r="F56" i="9" s="1"/>
  <c r="H55" i="9"/>
  <c r="F55" i="9" s="1"/>
  <c r="H54" i="9"/>
  <c r="F54" i="9" s="1"/>
  <c r="H53" i="9"/>
  <c r="F53" i="9" s="1"/>
  <c r="H52" i="9"/>
  <c r="F52" i="9" s="1"/>
  <c r="H51" i="9"/>
  <c r="F51" i="9" s="1"/>
  <c r="H50" i="9"/>
  <c r="F50" i="9" s="1"/>
  <c r="H49" i="9"/>
  <c r="F49" i="9" s="1"/>
  <c r="H48" i="9"/>
  <c r="F48" i="9" s="1"/>
  <c r="H47" i="9"/>
  <c r="F46" i="9"/>
  <c r="H59" i="9" l="1"/>
  <c r="F47" i="9"/>
  <c r="F59" i="9" s="1"/>
  <c r="F142" i="9"/>
  <c r="A72" i="9" l="1"/>
  <c r="A73" i="9" s="1"/>
  <c r="A74" i="9" s="1"/>
  <c r="A75" i="9" s="1"/>
  <c r="A76" i="9" s="1"/>
  <c r="A77" i="9" s="1"/>
  <c r="A78" i="9" s="1"/>
  <c r="A79" i="9" s="1"/>
  <c r="A80" i="9" s="1"/>
  <c r="A81" i="9" s="1"/>
  <c r="A82" i="9" s="1"/>
  <c r="H101" i="9" l="1"/>
  <c r="G101" i="9"/>
  <c r="H81" i="9"/>
  <c r="H83" i="9" s="1"/>
  <c r="F100" i="9" l="1"/>
  <c r="F99" i="9"/>
  <c r="F85" i="9"/>
  <c r="F98" i="9"/>
  <c r="F97" i="9"/>
  <c r="F96" i="9"/>
  <c r="F95" i="9"/>
  <c r="F94" i="9"/>
  <c r="F93" i="9"/>
  <c r="F92" i="9"/>
  <c r="F91" i="9"/>
  <c r="F90" i="9"/>
  <c r="F89" i="9"/>
  <c r="F88" i="9"/>
  <c r="F82" i="9"/>
  <c r="F80" i="9"/>
  <c r="F79" i="9"/>
  <c r="F78" i="9"/>
  <c r="F77" i="9"/>
  <c r="F76" i="9"/>
  <c r="F75" i="9"/>
  <c r="F74" i="9"/>
  <c r="F73" i="9"/>
  <c r="F72" i="9"/>
  <c r="F71" i="9"/>
  <c r="F70" i="9"/>
  <c r="F69" i="9"/>
  <c r="F68" i="9"/>
  <c r="F36" i="9"/>
  <c r="F33" i="9"/>
  <c r="F32" i="9"/>
  <c r="F29" i="9"/>
  <c r="F28" i="9"/>
  <c r="F27" i="9"/>
  <c r="F26" i="9"/>
  <c r="F25" i="9"/>
  <c r="F24" i="9"/>
  <c r="F23" i="9"/>
  <c r="F20" i="9"/>
  <c r="F19" i="9"/>
  <c r="F17" i="9"/>
  <c r="F16" i="9"/>
  <c r="F15" i="9"/>
  <c r="F14" i="9"/>
  <c r="F13" i="9"/>
  <c r="F12" i="9"/>
  <c r="F11" i="9"/>
  <c r="F10" i="9"/>
  <c r="F9" i="9"/>
  <c r="F8" i="9"/>
  <c r="F83" i="9" l="1"/>
  <c r="F101" i="9"/>
  <c r="F34" i="9"/>
  <c r="H34" i="9"/>
  <c r="G34" i="9"/>
  <c r="D42" i="9" s="1"/>
  <c r="H30" i="9"/>
  <c r="G30" i="9"/>
  <c r="H21" i="9"/>
  <c r="G21" i="9"/>
  <c r="F21" i="9" l="1"/>
  <c r="G37" i="9"/>
  <c r="H37" i="9"/>
  <c r="F30" i="9"/>
  <c r="F37" i="9" l="1"/>
  <c r="G102" i="9"/>
  <c r="H102" i="9"/>
  <c r="F102" i="9"/>
  <c r="D104" i="9"/>
</calcChain>
</file>

<file path=xl/sharedStrings.xml><?xml version="1.0" encoding="utf-8"?>
<sst xmlns="http://schemas.openxmlformats.org/spreadsheetml/2006/main" count="469" uniqueCount="285">
  <si>
    <t>№ п/п</t>
  </si>
  <si>
    <t>Адреса</t>
  </si>
  <si>
    <t>Покрівлі:</t>
  </si>
  <si>
    <t>Назва ОСББ</t>
  </si>
  <si>
    <t>Вид ремонту</t>
  </si>
  <si>
    <t>вул.Миколаївська, 11</t>
  </si>
  <si>
    <t>«Миколаївська 11»</t>
  </si>
  <si>
    <t>Капітальний ремонт покрівлі</t>
  </si>
  <si>
    <t>вул.Олійника, 38</t>
  </si>
  <si>
    <t>«Паркова 38»</t>
  </si>
  <si>
    <t>вул.Адм.Макарова, 14</t>
  </si>
  <si>
    <t>«Адмірала Макарова 14»</t>
  </si>
  <si>
    <t>Пров.Парусний, 7а</t>
  </si>
  <si>
    <t>«Парусний 7а»</t>
  </si>
  <si>
    <t>«Лазурна, 34, 36, 36а»</t>
  </si>
  <si>
    <t>Пр..Богоявленський, 323/2</t>
  </si>
  <si>
    <t>«Добробут 323/2»</t>
  </si>
  <si>
    <t>Вул..Чайковського, 31</t>
  </si>
  <si>
    <t>«Трудові резерви»</t>
  </si>
  <si>
    <t>Капітальний ремонт  покрівлі</t>
  </si>
  <si>
    <t>Вул..Лазурна, 42</t>
  </si>
  <si>
    <t>«Лазурний берег»</t>
  </si>
  <si>
    <t>Пр. Богоявленський, 18/1</t>
  </si>
  <si>
    <t>«Союз»</t>
  </si>
  <si>
    <t>Капітальний ремонт покрівлі мембрана</t>
  </si>
  <si>
    <t>Вул. Чкалова, 60</t>
  </si>
  <si>
    <t>«Чкалова 60»</t>
  </si>
  <si>
    <t>Вул. Космонавтів, 80</t>
  </si>
  <si>
    <t>Інженери мережі</t>
  </si>
  <si>
    <t>вул.Водопровідна, 3</t>
  </si>
  <si>
    <t>«Водопрвідна 3»</t>
  </si>
  <si>
    <t>встановлення теплового пункту (кап.ремонт)</t>
  </si>
  <si>
    <t>Херсонське шосе, 40</t>
  </si>
  <si>
    <t>«Херсонське шосе 40»</t>
  </si>
  <si>
    <t>Вул..Космонавтів, 148</t>
  </si>
  <si>
    <t>«Гранат 148»</t>
  </si>
  <si>
    <t>пр. Центральний, 6</t>
  </si>
  <si>
    <t>«Наш дворик»</t>
  </si>
  <si>
    <t>Пр. Героїв України, 15</t>
  </si>
  <si>
    <t>«Комунар-3»</t>
  </si>
  <si>
    <t>вул.Погранична, 69А</t>
  </si>
  <si>
    <t>«Співдружність 69А»</t>
  </si>
  <si>
    <t>Вул. Робоча, 3</t>
  </si>
  <si>
    <t>«Робоча 3»</t>
  </si>
  <si>
    <t>Капітальний ремонт електричних мереж</t>
  </si>
  <si>
    <t>Вул. Космонавтів, 134</t>
  </si>
  <si>
    <t>«Космонавтів, 134»</t>
  </si>
  <si>
    <t>Капітальний ремонт електрообладнання</t>
  </si>
  <si>
    <t>Вул. Космонавтів, 132</t>
  </si>
  <si>
    <t>«Космо 132»</t>
  </si>
  <si>
    <t>Вул..Лазурна, 36</t>
  </si>
  <si>
    <t>Вул..Лазурна, 34</t>
  </si>
  <si>
    <t>Капітальний ремонт системи водопостачання та каналізації</t>
  </si>
  <si>
    <t>пров.Парусний, 5</t>
  </si>
  <si>
    <t xml:space="preserve">пров.Парусний, 7 </t>
  </si>
  <si>
    <t>"Паруснийбуд.5, буд.7"</t>
  </si>
  <si>
    <t>Всього інженерні мережі</t>
  </si>
  <si>
    <t>Всього покрівлі</t>
  </si>
  <si>
    <t>«САММІТ»</t>
  </si>
  <si>
    <t>вул.Шосейна, 46</t>
  </si>
  <si>
    <t>"Фрунзе, 46"</t>
  </si>
  <si>
    <t>вул.Водопровідна, 15</t>
  </si>
  <si>
    <t>«Водопровідна 15»</t>
  </si>
  <si>
    <t xml:space="preserve">пр.Героїв України, 23/1 </t>
  </si>
  <si>
    <t>«ПГС 23/1»</t>
  </si>
  <si>
    <t>поточний ремонт міжпанельних стиків</t>
  </si>
  <si>
    <t>вул. 295 Стрілецької Дивізії,91а</t>
  </si>
  <si>
    <t>«Залізничник 91а»</t>
  </si>
  <si>
    <t>вул.Чкалова, 99-а</t>
  </si>
  <si>
    <t>заміна вікон</t>
  </si>
  <si>
    <t xml:space="preserve">вул.Чкалова, 110 </t>
  </si>
  <si>
    <t>«50 років Жовтня»</t>
  </si>
  <si>
    <t>вул.3 Слобідська, 50</t>
  </si>
  <si>
    <t>«Прапор»</t>
  </si>
  <si>
    <t>вул.Чкалова, 110 А</t>
  </si>
  <si>
    <t>«Улей»</t>
  </si>
  <si>
    <t>Херсонське шосе, 32</t>
  </si>
  <si>
    <t>вул.Свиридова, 7/1</t>
  </si>
  <si>
    <t>вул. 12Поздовжня, 5А</t>
  </si>
  <si>
    <t>«Уют 5А»</t>
  </si>
  <si>
    <t>Поточний  ремонт системи опалення</t>
  </si>
  <si>
    <t>пр.Богоявленський, 14а</t>
  </si>
  <si>
    <t>пр.Богоявленський, 16 а</t>
  </si>
  <si>
    <t>вул.12 Поздовжня, 45</t>
  </si>
  <si>
    <t>вул.Олійника, 5</t>
  </si>
  <si>
    <t>«Локомотив 105»</t>
  </si>
  <si>
    <t>вул.Шосейна, 105</t>
  </si>
  <si>
    <t>ремонт вимощення</t>
  </si>
  <si>
    <t>поточний ремонт водопровід та каналізація</t>
  </si>
  <si>
    <t>вул.Чкалова, 85</t>
  </si>
  <si>
    <t>поточний ремонт покрівлі</t>
  </si>
  <si>
    <t>пр.Героїв України, 105</t>
  </si>
  <si>
    <t>вул.Електрона, 70</t>
  </si>
  <si>
    <t>поточний ремонт водопровід, каналізація</t>
  </si>
  <si>
    <t>вул.Китобоїв, 12</t>
  </si>
  <si>
    <t>поточний ремонт системи опалення</t>
  </si>
  <si>
    <t>вул.Декабристів, 38/2</t>
  </si>
  <si>
    <t>ремонт фасаду</t>
  </si>
  <si>
    <t>другий</t>
  </si>
  <si>
    <t>вул. В. Морська, 21</t>
  </si>
  <si>
    <t>вул. Садова, 42-А</t>
  </si>
  <si>
    <t>вул. Силікатна, 285</t>
  </si>
  <si>
    <t>ремонт вікон сходових клітин</t>
  </si>
  <si>
    <t>"Теплотехнік"</t>
  </si>
  <si>
    <t>"Херсонське шосе 32"</t>
  </si>
  <si>
    <t>ремонт мережі водопровод та каналізація</t>
  </si>
  <si>
    <t>"Імпульс-2"</t>
  </si>
  <si>
    <t>"Спільний партнер"</t>
  </si>
  <si>
    <t>"Велика Морська 21"</t>
  </si>
  <si>
    <t>"Кварц-3"</t>
  </si>
  <si>
    <t>"Вектор"</t>
  </si>
  <si>
    <t>"Паркова -5М"</t>
  </si>
  <si>
    <t>"Садко-Миколаїв"</t>
  </si>
  <si>
    <t>"Метеор"</t>
  </si>
  <si>
    <t>"Електрона 70"</t>
  </si>
  <si>
    <t>"Таврія"</t>
  </si>
  <si>
    <t>«Северное сияние»</t>
  </si>
  <si>
    <t>перший</t>
  </si>
  <si>
    <t>"ПГС-105 Миколаїв"</t>
  </si>
  <si>
    <t>капітальний ремонт системи опалення</t>
  </si>
  <si>
    <t>вул.11 Лінія, 115</t>
  </si>
  <si>
    <t>"Ольвія"</t>
  </si>
  <si>
    <t>капітальний ремонт покрівлі</t>
  </si>
  <si>
    <t>черговість ремонту</t>
  </si>
  <si>
    <t xml:space="preserve">перший </t>
  </si>
  <si>
    <t>другий, 2016 -водопровід</t>
  </si>
  <si>
    <t>другий, 2016 -покрівля</t>
  </si>
  <si>
    <t>другий, 2016-вікна</t>
  </si>
  <si>
    <t>"Белий дом"</t>
  </si>
  <si>
    <t>Вул. Арх.Старова, 4-е</t>
  </si>
  <si>
    <t>вул.8 Березня, 12</t>
  </si>
  <si>
    <t>вул.Шосейна, 5</t>
  </si>
  <si>
    <t>"Єдність-Миколаїв"</t>
  </si>
  <si>
    <t>Капітальний ремонт системи опалення</t>
  </si>
  <si>
    <t>вул.12 Поздовжня, 42</t>
  </si>
  <si>
    <t>"12 Поздовжня 42"</t>
  </si>
  <si>
    <t>вул.Громадянська, 42-б</t>
  </si>
  <si>
    <t>"Рассвет"</t>
  </si>
  <si>
    <t>вул.Казарського, 5-б</t>
  </si>
  <si>
    <t>поточний ремонт системи водопостачання та каналізації</t>
  </si>
  <si>
    <t>вул.Шосейна, 14</t>
  </si>
  <si>
    <t>капітальний ремонт електричних мереж</t>
  </si>
  <si>
    <t>вул.Крилова, 46</t>
  </si>
  <si>
    <t>"Крилова 46"</t>
  </si>
  <si>
    <t>заміна вікон сходових клітин</t>
  </si>
  <si>
    <t>"50, вул.Лазурна, 50-А, вул.Лазурна"</t>
  </si>
  <si>
    <t>"Корабел-2"</t>
  </si>
  <si>
    <t>вул.Декабристів, 7</t>
  </si>
  <si>
    <t>"Люмера"</t>
  </si>
  <si>
    <t>"Крилова 46А"</t>
  </si>
  <si>
    <t>Капітальний ремонт  покрівлі+мембрана</t>
  </si>
  <si>
    <t>вул.Арх.Старова, 12</t>
  </si>
  <si>
    <t>"Север-1"</t>
  </si>
  <si>
    <t>ремонт фасаду з утепленням</t>
  </si>
  <si>
    <t>вул.Крилова, 46а</t>
  </si>
  <si>
    <t>вул.Попеля, 162</t>
  </si>
  <si>
    <t>вул.Тернопільська, 79А</t>
  </si>
  <si>
    <t>"Балтер 79А"</t>
  </si>
  <si>
    <t>"Солнце 162"</t>
  </si>
  <si>
    <t>вул.Арх.Старова, 14</t>
  </si>
  <si>
    <t>"Північний-5"</t>
  </si>
  <si>
    <t>вул. 8 Березня, 14</t>
  </si>
  <si>
    <t>"Сухий фонтан"</t>
  </si>
  <si>
    <t>Всього</t>
  </si>
  <si>
    <t>міський бюджет</t>
  </si>
  <si>
    <t>кошти ОСББ</t>
  </si>
  <si>
    <t>"Екватор"</t>
  </si>
  <si>
    <t>пр.Миру, 46</t>
  </si>
  <si>
    <t>Капітальний ремонт системи водопостачання</t>
  </si>
  <si>
    <t>пр.Богоявленський, 312 А</t>
  </si>
  <si>
    <t>вул.Образцова, 4-а</t>
  </si>
  <si>
    <t>"Алмаз-2"</t>
  </si>
  <si>
    <t>капітальний ремонт системи водопостачання та каналізації</t>
  </si>
  <si>
    <t>ремонт дверей в підїздах</t>
  </si>
  <si>
    <t>вул.Чкалова, 112</t>
  </si>
  <si>
    <t>вул.Декабристів, 21</t>
  </si>
  <si>
    <t>"Декабристів, 21"</t>
  </si>
  <si>
    <t>капітальний ремонт шиферної покрівлі</t>
  </si>
  <si>
    <t>"8 Березня, 12"</t>
  </si>
  <si>
    <t>вул.1 Лінія, 34</t>
  </si>
  <si>
    <t>"Жилец Юг"</t>
  </si>
  <si>
    <t>вул.1 Лінія, 34-А</t>
  </si>
  <si>
    <t>вул.1 Лінія, 28-Б</t>
  </si>
  <si>
    <t>ім.Макаренка</t>
  </si>
  <si>
    <t>"Фрунзе 14"</t>
  </si>
  <si>
    <t>пр.Миру, 52</t>
  </si>
  <si>
    <t>"Дніпро"</t>
  </si>
  <si>
    <t>вул.Лазурна, 50</t>
  </si>
  <si>
    <t>вул.Лазурна, 50-а</t>
  </si>
  <si>
    <t>вул.Космонавтів, 122-Б</t>
  </si>
  <si>
    <t>"Арка-Н"</t>
  </si>
  <si>
    <t>вул.Миколаївська, 34-а</t>
  </si>
  <si>
    <t>"Миколаївський південь"</t>
  </si>
  <si>
    <t>Покрівлі</t>
  </si>
  <si>
    <t>Інженерні мережі</t>
  </si>
  <si>
    <t>вул.8 Березня, 39</t>
  </si>
  <si>
    <t>"8 Березня, 39"</t>
  </si>
  <si>
    <t>капітальний ремонт системи водопостачання з встановленням підкачуючих насосів</t>
  </si>
  <si>
    <t>вул.Південна, 54</t>
  </si>
  <si>
    <t>"Вулиця Південна 54"</t>
  </si>
  <si>
    <t>капітальний ремонт системи холодного водопостачання</t>
  </si>
  <si>
    <t>"ПГС 105 - Миколаїв"</t>
  </si>
  <si>
    <t>пров.Парусний, 7а</t>
  </si>
  <si>
    <t>"Парусний 7А"</t>
  </si>
  <si>
    <t>капітальний ремонт системи холодного водопостачання та каналізації</t>
  </si>
  <si>
    <t>вул.Електрона, 61</t>
  </si>
  <si>
    <t>"Електрона 61"</t>
  </si>
  <si>
    <t>вул.Космонавтів, 53/1</t>
  </si>
  <si>
    <t>"Космонавтів 53/1"</t>
  </si>
  <si>
    <t>Ліфти</t>
  </si>
  <si>
    <t>вул.Г.Свиридова, 7/1</t>
  </si>
  <si>
    <t>капітальний ремонт ліфтів</t>
  </si>
  <si>
    <t>"Керамик-2"</t>
  </si>
  <si>
    <t>Інші види ремонтів</t>
  </si>
  <si>
    <t>капітальний ремонт вимощення двору</t>
  </si>
  <si>
    <t>Всього ліфти</t>
  </si>
  <si>
    <t>Всього капітальні ремонти</t>
  </si>
  <si>
    <t>поточний ремонт водопровід, каналізація та опалення</t>
  </si>
  <si>
    <t>"Фрунзе 46"</t>
  </si>
  <si>
    <t>поточний ремонт системи водопостачання</t>
  </si>
  <si>
    <t>вул.Погранична, 96</t>
  </si>
  <si>
    <t>"Веста"</t>
  </si>
  <si>
    <t>пр.Миру, 48</t>
  </si>
  <si>
    <t>"Корабел"</t>
  </si>
  <si>
    <t>вул.Космонавтів, 80</t>
  </si>
  <si>
    <t>"САМИТ"</t>
  </si>
  <si>
    <t>пр.Миру, 46А</t>
  </si>
  <si>
    <t>"Весна"</t>
  </si>
  <si>
    <t>вул.Шосейна, 14-А</t>
  </si>
  <si>
    <t>"Південний союз"</t>
  </si>
  <si>
    <t>вул.Леваневцев, 25/1</t>
  </si>
  <si>
    <t>"Леваневцев 25/1"</t>
  </si>
  <si>
    <t>вул.Чкалова, 110Б</t>
  </si>
  <si>
    <t>пр.Героїв України, 13-В</t>
  </si>
  <si>
    <t>"Комунар-8"</t>
  </si>
  <si>
    <t>вул.1 Лінія, 15</t>
  </si>
  <si>
    <t>Всього поточні ремонти</t>
  </si>
  <si>
    <t>"Богоявленський, 312А"</t>
  </si>
  <si>
    <t>Всього покрівлі  2017 ( в плані)</t>
  </si>
  <si>
    <t>Суми по договору</t>
  </si>
  <si>
    <t>Всього поточні ремонти у 2017</t>
  </si>
  <si>
    <t>вул.8 Березня, 14-А</t>
  </si>
  <si>
    <t>"8Березня 14А"</t>
  </si>
  <si>
    <t>Загальнобудівельні роботи</t>
  </si>
  <si>
    <t>1 буд</t>
  </si>
  <si>
    <t>11 буд</t>
  </si>
  <si>
    <t>КАПІТАЛЬНИЙ РЕМОНТ</t>
  </si>
  <si>
    <t>другий, 2015 - кап.ремонт дворової каналізації</t>
  </si>
  <si>
    <t xml:space="preserve">Покрівлі </t>
  </si>
  <si>
    <t>14 буд.</t>
  </si>
  <si>
    <t>Системи холодного водопостачання та водовідведення</t>
  </si>
  <si>
    <t>6 буд.</t>
  </si>
  <si>
    <t>Електричні мережі</t>
  </si>
  <si>
    <t>1 буд.</t>
  </si>
  <si>
    <t>2 буд.</t>
  </si>
  <si>
    <t>тис.грн.</t>
  </si>
  <si>
    <t>ПОТОЧНІ РЕМОНТИ</t>
  </si>
  <si>
    <t>З міського бюджету на поточні ремонти витрачено</t>
  </si>
  <si>
    <t>ремонт систем водопостачання</t>
  </si>
  <si>
    <t>2017 рік</t>
  </si>
  <si>
    <t xml:space="preserve">ремонт системи водопостачання, водовідведення  </t>
  </si>
  <si>
    <t>другий, 2016- кап.ремонт водопровід та каналізація</t>
  </si>
  <si>
    <t>другий, 2016 післяекспертний капітальний ліфтів</t>
  </si>
  <si>
    <t>З міського бюджету на капітальний ремонт витрачено:</t>
  </si>
  <si>
    <t>покрівлі</t>
  </si>
  <si>
    <t>15 будинків</t>
  </si>
  <si>
    <t>1 будинок</t>
  </si>
  <si>
    <t>системи водопостачання та водовідведення</t>
  </si>
  <si>
    <t>4 будинки</t>
  </si>
  <si>
    <t>системи опалення</t>
  </si>
  <si>
    <t>3 будинки</t>
  </si>
  <si>
    <t>електричні мережі</t>
  </si>
  <si>
    <t>6 будинків</t>
  </si>
  <si>
    <t>ПОТОЧНИЙ  РЕМОНТ</t>
  </si>
  <si>
    <t>На поточний ремонт з міського бюджету витрачено</t>
  </si>
  <si>
    <t>загальнобудівельні роботи</t>
  </si>
  <si>
    <t>9 будинків</t>
  </si>
  <si>
    <t>2 будинки</t>
  </si>
  <si>
    <t>13 будинків</t>
  </si>
  <si>
    <t>2016 рік</t>
  </si>
  <si>
    <t>З міського бюджету  на капітальні ремонти витрачено</t>
  </si>
  <si>
    <t>Загальнобудівельні  роботи</t>
  </si>
  <si>
    <t xml:space="preserve">Всього інж.мережі </t>
  </si>
  <si>
    <t>Всього капітальний ремонт</t>
  </si>
  <si>
    <t>Станом на 01.01.2018 року в м.Миколаєві зареєстровано 563 ОСББ у 630 будинках.
Протягом 2016-2017 років у м.Миколаєві створено та зареєстровано 262 ОСББ у 310 будинках та 141 ОСББ розпочали самостійну діяльність у 191 будинку.
Миколаївською міською радою надається допомога таким ОСББ при проведенні капітальних та поточних ремонтів в будинках на умовах спільного фінансування відповідно до Програми реформування та розвитку житлово-комунального господарства м.Миколаєва на 2015-2019 роки. Відповідно до діючої Програми така допомога надається на умовах спільного фінансування  – перший та другий ремонти: міський бюджет – 90%, співвласники / ОСББ – 10%, наступні ремонтні роботи: міський бюджет – 50%, співвласники / ОСББ – 50%.
У 2016 році для надання допомоги ОСББ надійшло 175 звернень, але надано 52 проекти та кошториси для проведення ремонтних робіт.
Протягом 2016 року відповідно до наданих документів проведено ремонтні роботи у 37 будинках ОСББ, на які з міського бюджету витрачено 7 967,193 тис.грн 
У 2017 році до департаменту ЖКГ ММР надійшло 163 звернення від ОСББ щодо надання допомоги в проведенні ремонтних робіт на умовах спільного фінансування.
Для розгляду надано 111 проектів та відповідні пакети документів для проведення капітальних та поточних ремонтів на умовах спільного фінансування. Загальна сума по проектам складає 44 217,3 тис.грн.  
В звʼязку з недостатнім фінансуванням роботи виконано у 60 будинках ОСББ, на які з міського бюджету витрачено 19 147,338 тис.грн.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</si>
</sst>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charset val="204"/>
      <scheme val="minor"/>
    </font>
    <font>
      <b/>
      <sz val="11"/>
      <color theme="1"/>
      <name val="Calibri"/>
      <family val="2"/>
      <charset val="204"/>
      <scheme val="minor"/>
    </font>
    <font>
      <sz val="10"/>
      <name val="Arial Cyr"/>
      <charset val="204"/>
    </font>
    <font>
      <sz val="10"/>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charset val="204"/>
      <scheme val="minor"/>
    </font>
    <font>
      <b/>
      <sz val="10"/>
      <name val="Times New Roman"/>
      <family val="1"/>
      <charset val="204"/>
    </font>
    <font>
      <b/>
      <sz val="10"/>
      <color theme="1"/>
      <name val="Calibri"/>
      <family val="2"/>
      <charset val="204"/>
      <scheme val="minor"/>
    </font>
    <font>
      <sz val="11"/>
      <color theme="1"/>
      <name val="Times New Roman"/>
      <family val="1"/>
      <charset val="204"/>
    </font>
    <font>
      <b/>
      <sz val="12"/>
      <color theme="1"/>
      <name val="Times New Roman"/>
      <family val="1"/>
      <charset val="204"/>
    </font>
    <font>
      <b/>
      <sz val="11"/>
      <color theme="1"/>
      <name val="Times New Roman"/>
      <family val="1"/>
      <charset val="204"/>
    </font>
    <font>
      <sz val="12"/>
      <color theme="1"/>
      <name val="Times New Roman"/>
      <family val="1"/>
      <charset val="204"/>
    </font>
    <font>
      <sz val="12"/>
      <color theme="1"/>
      <name val="Calibri"/>
      <family val="2"/>
      <charset val="204"/>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55">
    <xf numFmtId="0" fontId="0" fillId="0" borderId="0" xfId="0"/>
    <xf numFmtId="0" fontId="3" fillId="0" borderId="1" xfId="1" applyFont="1" applyFill="1" applyBorder="1" applyAlignment="1">
      <alignment horizontal="left" vertical="center" wrapText="1" shrinkToFit="1"/>
    </xf>
    <xf numFmtId="0" fontId="3" fillId="0" borderId="1" xfId="1" applyFont="1" applyFill="1" applyBorder="1" applyAlignment="1">
      <alignment horizontal="justify"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Fill="1"/>
    <xf numFmtId="0" fontId="5" fillId="0" borderId="1" xfId="0" applyFont="1" applyFill="1" applyBorder="1" applyAlignment="1">
      <alignment horizontal="left" vertical="center" wrapText="1"/>
    </xf>
    <xf numFmtId="0" fontId="6" fillId="0" borderId="0" xfId="0" applyFont="1" applyFill="1"/>
    <xf numFmtId="164" fontId="5" fillId="0" borderId="1" xfId="0" applyNumberFormat="1" applyFont="1" applyFill="1" applyBorder="1" applyAlignment="1">
      <alignment horizontal="center" vertical="center" wrapText="1"/>
    </xf>
    <xf numFmtId="0" fontId="8" fillId="0" borderId="0" xfId="0" applyFont="1" applyFill="1"/>
    <xf numFmtId="0" fontId="1" fillId="0" borderId="0" xfId="0" applyFont="1" applyFill="1"/>
    <xf numFmtId="0" fontId="3"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16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Fill="1" applyBorder="1"/>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5" fillId="0" borderId="1" xfId="0"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64" fontId="5" fillId="0" borderId="1"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7" fillId="0" borderId="1" xfId="1" applyFont="1" applyFill="1" applyBorder="1" applyAlignment="1">
      <alignment horizontal="left" vertical="center" wrapText="1"/>
    </xf>
    <xf numFmtId="0" fontId="7" fillId="0" borderId="1" xfId="1" applyFont="1" applyFill="1" applyBorder="1" applyAlignment="1">
      <alignment horizontal="left" vertical="center" wrapText="1" shrinkToFit="1"/>
    </xf>
    <xf numFmtId="0" fontId="4" fillId="0" borderId="0" xfId="0" applyFont="1" applyFill="1" applyAlignment="1">
      <alignment horizontal="center" vertical="center" wrapText="1"/>
    </xf>
    <xf numFmtId="164" fontId="4" fillId="0" borderId="0" xfId="0" applyNumberFormat="1" applyFont="1" applyFill="1" applyAlignment="1">
      <alignment horizontal="center" vertical="center" wrapText="1"/>
    </xf>
    <xf numFmtId="0" fontId="10" fillId="0" borderId="1" xfId="0" applyFont="1" applyFill="1" applyBorder="1" applyAlignment="1">
      <alignment vertical="center" wrapText="1"/>
    </xf>
    <xf numFmtId="0" fontId="13"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5" fillId="0" borderId="1" xfId="0" applyFont="1" applyFill="1" applyBorder="1" applyAlignment="1">
      <alignment horizontal="left" wrapText="1"/>
    </xf>
    <xf numFmtId="0" fontId="5" fillId="0" borderId="1" xfId="0" applyFont="1" applyFill="1" applyBorder="1" applyAlignment="1">
      <alignment vertical="top" wrapText="1"/>
    </xf>
    <xf numFmtId="0" fontId="11" fillId="0" borderId="1" xfId="0" applyFont="1" applyFill="1" applyBorder="1" applyAlignment="1">
      <alignment vertical="top" wrapText="1"/>
    </xf>
    <xf numFmtId="0" fontId="5" fillId="0" borderId="1" xfId="0" applyFont="1" applyFill="1" applyBorder="1" applyAlignment="1">
      <alignment horizontal="left" vertical="top" wrapText="1"/>
    </xf>
    <xf numFmtId="0" fontId="12"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tabSelected="1" zoomScale="82" zoomScaleNormal="82" workbookViewId="0">
      <selection activeCell="N1" sqref="N1"/>
    </sheetView>
  </sheetViews>
  <sheetFormatPr defaultRowHeight="15" x14ac:dyDescent="0.25"/>
  <cols>
    <col min="1" max="1" width="3.5703125" style="4" customWidth="1"/>
    <col min="2" max="2" width="17.7109375" style="5" customWidth="1"/>
    <col min="3" max="3" width="14.42578125" style="5" customWidth="1"/>
    <col min="4" max="4" width="15.7109375" style="5" customWidth="1"/>
    <col min="5" max="5" width="13.28515625" style="4" customWidth="1"/>
    <col min="6" max="7" width="12.140625" style="3" customWidth="1"/>
    <col min="8" max="8" width="11.42578125" style="3" customWidth="1"/>
  </cols>
  <sheetData>
    <row r="1" spans="1:8" ht="267" customHeight="1" x14ac:dyDescent="0.25">
      <c r="A1" s="42" t="s">
        <v>284</v>
      </c>
      <c r="B1" s="43"/>
      <c r="C1" s="43"/>
      <c r="D1" s="43"/>
      <c r="E1" s="43"/>
      <c r="F1" s="43"/>
      <c r="G1" s="43"/>
      <c r="H1" s="44"/>
    </row>
    <row r="2" spans="1:8" s="6" customFormat="1" ht="34.5" customHeight="1" x14ac:dyDescent="0.25">
      <c r="A2" s="53" t="s">
        <v>0</v>
      </c>
      <c r="B2" s="53" t="s">
        <v>1</v>
      </c>
      <c r="C2" s="53" t="s">
        <v>3</v>
      </c>
      <c r="D2" s="53" t="s">
        <v>4</v>
      </c>
      <c r="E2" s="53" t="s">
        <v>123</v>
      </c>
      <c r="F2" s="54" t="s">
        <v>239</v>
      </c>
      <c r="G2" s="54"/>
      <c r="H2" s="54"/>
    </row>
    <row r="3" spans="1:8" s="6" customFormat="1" ht="25.5" x14ac:dyDescent="0.25">
      <c r="A3" s="53"/>
      <c r="B3" s="53"/>
      <c r="C3" s="53"/>
      <c r="D3" s="53"/>
      <c r="E3" s="53"/>
      <c r="F3" s="25" t="s">
        <v>163</v>
      </c>
      <c r="G3" s="25" t="s">
        <v>164</v>
      </c>
      <c r="H3" s="25" t="s">
        <v>165</v>
      </c>
    </row>
    <row r="4" spans="1:8" s="6" customFormat="1" ht="15.75" customHeight="1" x14ac:dyDescent="0.25">
      <c r="A4" s="33"/>
      <c r="B4" s="33" t="s">
        <v>279</v>
      </c>
      <c r="C4" s="33"/>
      <c r="D4" s="33"/>
      <c r="E4" s="33"/>
      <c r="F4" s="33"/>
      <c r="G4" s="33"/>
      <c r="H4" s="33"/>
    </row>
    <row r="5" spans="1:8" s="6" customFormat="1" ht="15.75" customHeight="1" x14ac:dyDescent="0.25">
      <c r="A5" s="34"/>
      <c r="B5" s="51" t="s">
        <v>246</v>
      </c>
      <c r="C5" s="51"/>
      <c r="D5" s="51"/>
      <c r="E5" s="51"/>
      <c r="F5" s="35"/>
      <c r="G5" s="35"/>
      <c r="H5" s="35"/>
    </row>
    <row r="6" spans="1:8" s="6" customFormat="1" x14ac:dyDescent="0.25">
      <c r="A6" s="36"/>
      <c r="B6" s="36" t="s">
        <v>193</v>
      </c>
      <c r="C6" s="36"/>
      <c r="D6" s="36"/>
      <c r="E6" s="36"/>
      <c r="F6" s="36"/>
      <c r="G6" s="36"/>
      <c r="H6" s="36"/>
    </row>
    <row r="7" spans="1:8" s="6" customFormat="1" ht="30" customHeight="1" x14ac:dyDescent="0.25">
      <c r="A7" s="20">
        <v>1</v>
      </c>
      <c r="B7" s="23" t="s">
        <v>130</v>
      </c>
      <c r="C7" s="23" t="s">
        <v>178</v>
      </c>
      <c r="D7" s="23" t="s">
        <v>122</v>
      </c>
      <c r="E7" s="20" t="s">
        <v>117</v>
      </c>
      <c r="F7" s="25">
        <v>306.351</v>
      </c>
      <c r="G7" s="25">
        <v>275.71600000000001</v>
      </c>
      <c r="H7" s="25">
        <v>30.635000000000002</v>
      </c>
    </row>
    <row r="8" spans="1:8" s="6" customFormat="1" ht="27" customHeight="1" x14ac:dyDescent="0.25">
      <c r="A8" s="20">
        <v>2</v>
      </c>
      <c r="B8" s="23" t="s">
        <v>170</v>
      </c>
      <c r="C8" s="23" t="s">
        <v>171</v>
      </c>
      <c r="D8" s="23" t="s">
        <v>122</v>
      </c>
      <c r="E8" s="20" t="s">
        <v>117</v>
      </c>
      <c r="F8" s="25">
        <f t="shared" ref="F8:F10" si="0">G8+H8</f>
        <v>375.947</v>
      </c>
      <c r="G8" s="25">
        <v>358.17399999999998</v>
      </c>
      <c r="H8" s="25">
        <v>17.773</v>
      </c>
    </row>
    <row r="9" spans="1:8" s="6" customFormat="1" ht="26.25" customHeight="1" x14ac:dyDescent="0.25">
      <c r="A9" s="20">
        <v>3</v>
      </c>
      <c r="B9" s="23" t="s">
        <v>89</v>
      </c>
      <c r="C9" s="23" t="s">
        <v>113</v>
      </c>
      <c r="D9" s="23" t="s">
        <v>122</v>
      </c>
      <c r="E9" s="20" t="s">
        <v>117</v>
      </c>
      <c r="F9" s="25">
        <f t="shared" si="0"/>
        <v>353.78399999999999</v>
      </c>
      <c r="G9" s="25">
        <v>321.42</v>
      </c>
      <c r="H9" s="25">
        <v>32.363999999999997</v>
      </c>
    </row>
    <row r="10" spans="1:8" s="6" customFormat="1" ht="27" customHeight="1" x14ac:dyDescent="0.25">
      <c r="A10" s="20">
        <v>4</v>
      </c>
      <c r="B10" s="23" t="s">
        <v>174</v>
      </c>
      <c r="C10" s="23" t="s">
        <v>183</v>
      </c>
      <c r="D10" s="23" t="s">
        <v>122</v>
      </c>
      <c r="E10" s="20" t="s">
        <v>117</v>
      </c>
      <c r="F10" s="25">
        <f t="shared" si="0"/>
        <v>535.36599999999999</v>
      </c>
      <c r="G10" s="25">
        <v>486.47800000000001</v>
      </c>
      <c r="H10" s="25">
        <v>48.887999999999998</v>
      </c>
    </row>
    <row r="11" spans="1:8" s="6" customFormat="1" ht="25.5" customHeight="1" x14ac:dyDescent="0.25">
      <c r="A11" s="20">
        <v>5</v>
      </c>
      <c r="B11" s="23" t="s">
        <v>175</v>
      </c>
      <c r="C11" s="23" t="s">
        <v>176</v>
      </c>
      <c r="D11" s="23" t="s">
        <v>177</v>
      </c>
      <c r="E11" s="20" t="s">
        <v>117</v>
      </c>
      <c r="F11" s="25">
        <f>G11+H11</f>
        <v>399.642</v>
      </c>
      <c r="G11" s="25">
        <v>359.678</v>
      </c>
      <c r="H11" s="25">
        <v>39.963999999999999</v>
      </c>
    </row>
    <row r="12" spans="1:8" s="6" customFormat="1" ht="25.5" x14ac:dyDescent="0.25">
      <c r="A12" s="20">
        <v>6</v>
      </c>
      <c r="B12" s="23" t="s">
        <v>179</v>
      </c>
      <c r="C12" s="23" t="s">
        <v>180</v>
      </c>
      <c r="D12" s="23" t="s">
        <v>122</v>
      </c>
      <c r="E12" s="20" t="s">
        <v>117</v>
      </c>
      <c r="F12" s="25">
        <f t="shared" ref="F12:F21" si="1">G12+H12</f>
        <v>261.26600000000002</v>
      </c>
      <c r="G12" s="25">
        <v>236.13900000000001</v>
      </c>
      <c r="H12" s="25">
        <v>25.126999999999999</v>
      </c>
    </row>
    <row r="13" spans="1:8" s="6" customFormat="1" ht="25.5" customHeight="1" x14ac:dyDescent="0.25">
      <c r="A13" s="20">
        <v>7</v>
      </c>
      <c r="B13" s="23" t="s">
        <v>181</v>
      </c>
      <c r="C13" s="23" t="s">
        <v>180</v>
      </c>
      <c r="D13" s="23" t="s">
        <v>122</v>
      </c>
      <c r="E13" s="20" t="s">
        <v>117</v>
      </c>
      <c r="F13" s="25">
        <f t="shared" si="1"/>
        <v>352.42400000000004</v>
      </c>
      <c r="G13" s="25">
        <v>317.18200000000002</v>
      </c>
      <c r="H13" s="25">
        <v>35.241999999999997</v>
      </c>
    </row>
    <row r="14" spans="1:8" s="6" customFormat="1" ht="25.5" x14ac:dyDescent="0.25">
      <c r="A14" s="20">
        <v>8</v>
      </c>
      <c r="B14" s="23" t="s">
        <v>182</v>
      </c>
      <c r="C14" s="23" t="s">
        <v>180</v>
      </c>
      <c r="D14" s="23" t="s">
        <v>122</v>
      </c>
      <c r="E14" s="20" t="s">
        <v>117</v>
      </c>
      <c r="F14" s="25">
        <f t="shared" si="1"/>
        <v>257.31</v>
      </c>
      <c r="G14" s="25">
        <v>231.57900000000001</v>
      </c>
      <c r="H14" s="25">
        <v>25.731000000000002</v>
      </c>
    </row>
    <row r="15" spans="1:8" s="6" customFormat="1" ht="25.5" customHeight="1" x14ac:dyDescent="0.25">
      <c r="A15" s="20">
        <v>9</v>
      </c>
      <c r="B15" s="23" t="s">
        <v>235</v>
      </c>
      <c r="C15" s="23" t="s">
        <v>180</v>
      </c>
      <c r="D15" s="23" t="s">
        <v>122</v>
      </c>
      <c r="E15" s="20" t="s">
        <v>117</v>
      </c>
      <c r="F15" s="25">
        <f t="shared" si="1"/>
        <v>218.92699999999999</v>
      </c>
      <c r="G15" s="25">
        <v>197.03399999999999</v>
      </c>
      <c r="H15" s="25">
        <v>21.893000000000001</v>
      </c>
    </row>
    <row r="16" spans="1:8" s="6" customFormat="1" ht="25.5" x14ac:dyDescent="0.25">
      <c r="A16" s="20">
        <v>10</v>
      </c>
      <c r="B16" s="23" t="s">
        <v>185</v>
      </c>
      <c r="C16" s="23" t="s">
        <v>186</v>
      </c>
      <c r="D16" s="23" t="s">
        <v>122</v>
      </c>
      <c r="E16" s="20" t="s">
        <v>117</v>
      </c>
      <c r="F16" s="25">
        <f t="shared" si="1"/>
        <v>240.43900000000002</v>
      </c>
      <c r="G16" s="25">
        <v>216.39500000000001</v>
      </c>
      <c r="H16" s="25">
        <v>24.044</v>
      </c>
    </row>
    <row r="17" spans="1:8" s="6" customFormat="1" ht="20.25" customHeight="1" x14ac:dyDescent="0.25">
      <c r="A17" s="26">
        <v>11</v>
      </c>
      <c r="B17" s="23" t="s">
        <v>187</v>
      </c>
      <c r="C17" s="47" t="s">
        <v>145</v>
      </c>
      <c r="D17" s="47" t="s">
        <v>122</v>
      </c>
      <c r="E17" s="20" t="s">
        <v>117</v>
      </c>
      <c r="F17" s="54">
        <f t="shared" si="1"/>
        <v>1019.171</v>
      </c>
      <c r="G17" s="54">
        <v>917.25400000000002</v>
      </c>
      <c r="H17" s="54">
        <v>101.917</v>
      </c>
    </row>
    <row r="18" spans="1:8" s="6" customFormat="1" ht="29.25" customHeight="1" x14ac:dyDescent="0.25">
      <c r="A18" s="26">
        <v>12</v>
      </c>
      <c r="B18" s="23" t="s">
        <v>188</v>
      </c>
      <c r="C18" s="47"/>
      <c r="D18" s="47"/>
      <c r="E18" s="20" t="s">
        <v>117</v>
      </c>
      <c r="F18" s="54"/>
      <c r="G18" s="54"/>
      <c r="H18" s="54"/>
    </row>
    <row r="19" spans="1:8" s="6" customFormat="1" ht="28.5" customHeight="1" x14ac:dyDescent="0.25">
      <c r="A19" s="20">
        <v>13</v>
      </c>
      <c r="B19" s="23" t="s">
        <v>189</v>
      </c>
      <c r="C19" s="23" t="s">
        <v>190</v>
      </c>
      <c r="D19" s="23" t="s">
        <v>122</v>
      </c>
      <c r="E19" s="20" t="s">
        <v>117</v>
      </c>
      <c r="F19" s="25">
        <f t="shared" si="1"/>
        <v>220.934</v>
      </c>
      <c r="G19" s="25">
        <v>198.84100000000001</v>
      </c>
      <c r="H19" s="25">
        <v>22.093</v>
      </c>
    </row>
    <row r="20" spans="1:8" s="6" customFormat="1" ht="25.5" x14ac:dyDescent="0.25">
      <c r="A20" s="20">
        <v>14</v>
      </c>
      <c r="B20" s="23" t="s">
        <v>191</v>
      </c>
      <c r="C20" s="23" t="s">
        <v>192</v>
      </c>
      <c r="D20" s="23" t="s">
        <v>122</v>
      </c>
      <c r="E20" s="20" t="s">
        <v>117</v>
      </c>
      <c r="F20" s="25">
        <f t="shared" si="1"/>
        <v>518.01099999999997</v>
      </c>
      <c r="G20" s="25">
        <v>466.21</v>
      </c>
      <c r="H20" s="25">
        <v>51.801000000000002</v>
      </c>
    </row>
    <row r="21" spans="1:8" s="11" customFormat="1" ht="24" customHeight="1" x14ac:dyDescent="0.25">
      <c r="A21" s="13"/>
      <c r="B21" s="7" t="s">
        <v>57</v>
      </c>
      <c r="C21" s="7"/>
      <c r="D21" s="7"/>
      <c r="E21" s="13"/>
      <c r="F21" s="9">
        <f t="shared" si="1"/>
        <v>5059.5720000000001</v>
      </c>
      <c r="G21" s="9">
        <f>SUM(G7:G20)</f>
        <v>4582.1000000000004</v>
      </c>
      <c r="H21" s="9">
        <f>SUM(H7:H20)</f>
        <v>477.47199999999998</v>
      </c>
    </row>
    <row r="22" spans="1:8" s="6" customFormat="1" ht="21.75" customHeight="1" x14ac:dyDescent="0.25">
      <c r="A22" s="20"/>
      <c r="B22" s="45" t="s">
        <v>194</v>
      </c>
      <c r="C22" s="45"/>
      <c r="D22" s="23"/>
      <c r="E22" s="20"/>
      <c r="F22" s="25"/>
      <c r="G22" s="25"/>
      <c r="H22" s="25"/>
    </row>
    <row r="23" spans="1:8" s="6" customFormat="1" ht="51" customHeight="1" x14ac:dyDescent="0.25">
      <c r="A23" s="20">
        <v>15</v>
      </c>
      <c r="B23" s="23" t="s">
        <v>140</v>
      </c>
      <c r="C23" s="23" t="s">
        <v>184</v>
      </c>
      <c r="D23" s="23" t="s">
        <v>172</v>
      </c>
      <c r="E23" s="20" t="s">
        <v>117</v>
      </c>
      <c r="F23" s="25">
        <f t="shared" ref="F23:F29" si="2">G23+H23</f>
        <v>162.04499999999999</v>
      </c>
      <c r="G23" s="25">
        <v>148.017</v>
      </c>
      <c r="H23" s="25">
        <v>14.028</v>
      </c>
    </row>
    <row r="24" spans="1:8" s="8" customFormat="1" ht="76.5" x14ac:dyDescent="0.2">
      <c r="A24" s="20">
        <v>16</v>
      </c>
      <c r="B24" s="23" t="s">
        <v>195</v>
      </c>
      <c r="C24" s="23" t="s">
        <v>196</v>
      </c>
      <c r="D24" s="23" t="s">
        <v>197</v>
      </c>
      <c r="E24" s="20" t="s">
        <v>117</v>
      </c>
      <c r="F24" s="25">
        <f t="shared" si="2"/>
        <v>246.79600000000002</v>
      </c>
      <c r="G24" s="25">
        <v>222.11600000000001</v>
      </c>
      <c r="H24" s="25">
        <v>24.68</v>
      </c>
    </row>
    <row r="25" spans="1:8" s="8" customFormat="1" ht="61.5" customHeight="1" x14ac:dyDescent="0.2">
      <c r="A25" s="20">
        <v>17</v>
      </c>
      <c r="B25" s="23" t="s">
        <v>198</v>
      </c>
      <c r="C25" s="23" t="s">
        <v>199</v>
      </c>
      <c r="D25" s="23" t="s">
        <v>200</v>
      </c>
      <c r="E25" s="20" t="s">
        <v>117</v>
      </c>
      <c r="F25" s="25">
        <f t="shared" si="2"/>
        <v>141.96200000000002</v>
      </c>
      <c r="G25" s="25">
        <v>127.76600000000001</v>
      </c>
      <c r="H25" s="25">
        <v>14.196</v>
      </c>
    </row>
    <row r="26" spans="1:8" s="8" customFormat="1" ht="56.25" customHeight="1" x14ac:dyDescent="0.2">
      <c r="A26" s="20">
        <v>18</v>
      </c>
      <c r="B26" s="23" t="s">
        <v>91</v>
      </c>
      <c r="C26" s="23" t="s">
        <v>201</v>
      </c>
      <c r="D26" s="23" t="s">
        <v>200</v>
      </c>
      <c r="E26" s="20" t="s">
        <v>117</v>
      </c>
      <c r="F26" s="25">
        <f t="shared" si="2"/>
        <v>137.642</v>
      </c>
      <c r="G26" s="25">
        <v>123.878</v>
      </c>
      <c r="H26" s="25">
        <v>13.763999999999999</v>
      </c>
    </row>
    <row r="27" spans="1:8" s="8" customFormat="1" ht="72" customHeight="1" x14ac:dyDescent="0.2">
      <c r="A27" s="20">
        <v>19</v>
      </c>
      <c r="B27" s="23" t="s">
        <v>202</v>
      </c>
      <c r="C27" s="23" t="s">
        <v>203</v>
      </c>
      <c r="D27" s="23" t="s">
        <v>204</v>
      </c>
      <c r="E27" s="20" t="s">
        <v>117</v>
      </c>
      <c r="F27" s="25">
        <f t="shared" si="2"/>
        <v>181.46799999999999</v>
      </c>
      <c r="G27" s="25">
        <v>163.321</v>
      </c>
      <c r="H27" s="25">
        <v>18.146999999999998</v>
      </c>
    </row>
    <row r="28" spans="1:8" s="8" customFormat="1" ht="56.25" customHeight="1" x14ac:dyDescent="0.2">
      <c r="A28" s="20">
        <v>20</v>
      </c>
      <c r="B28" s="23" t="s">
        <v>205</v>
      </c>
      <c r="C28" s="23" t="s">
        <v>206</v>
      </c>
      <c r="D28" s="23" t="s">
        <v>200</v>
      </c>
      <c r="E28" s="20" t="s">
        <v>117</v>
      </c>
      <c r="F28" s="25">
        <f t="shared" si="2"/>
        <v>146.82</v>
      </c>
      <c r="G28" s="25">
        <v>132.13800000000001</v>
      </c>
      <c r="H28" s="25">
        <v>14.682</v>
      </c>
    </row>
    <row r="29" spans="1:8" s="8" customFormat="1" ht="51" customHeight="1" x14ac:dyDescent="0.2">
      <c r="A29" s="20">
        <v>21</v>
      </c>
      <c r="B29" s="23" t="s">
        <v>207</v>
      </c>
      <c r="C29" s="23" t="s">
        <v>208</v>
      </c>
      <c r="D29" s="23" t="s">
        <v>141</v>
      </c>
      <c r="E29" s="20" t="s">
        <v>117</v>
      </c>
      <c r="F29" s="25">
        <f t="shared" si="2"/>
        <v>280.06299999999999</v>
      </c>
      <c r="G29" s="25">
        <v>252.05699999999999</v>
      </c>
      <c r="H29" s="25">
        <v>28.006</v>
      </c>
    </row>
    <row r="30" spans="1:8" s="10" customFormat="1" ht="25.5" x14ac:dyDescent="0.2">
      <c r="A30" s="13"/>
      <c r="B30" s="7" t="s">
        <v>56</v>
      </c>
      <c r="C30" s="7"/>
      <c r="D30" s="7"/>
      <c r="E30" s="13"/>
      <c r="F30" s="9">
        <f>SUM(F23:F29)</f>
        <v>1296.7959999999998</v>
      </c>
      <c r="G30" s="9">
        <f>SUM(G23:G29)</f>
        <v>1169.2930000000001</v>
      </c>
      <c r="H30" s="9">
        <f>SUM(H23:H29)</f>
        <v>127.503</v>
      </c>
    </row>
    <row r="31" spans="1:8" s="10" customFormat="1" ht="19.5" customHeight="1" x14ac:dyDescent="0.2">
      <c r="A31" s="13"/>
      <c r="B31" s="7" t="s">
        <v>209</v>
      </c>
      <c r="C31" s="7"/>
      <c r="D31" s="7"/>
      <c r="E31" s="20"/>
      <c r="F31" s="25"/>
      <c r="G31" s="9"/>
      <c r="H31" s="9"/>
    </row>
    <row r="32" spans="1:8" s="8" customFormat="1" ht="35.25" customHeight="1" x14ac:dyDescent="0.2">
      <c r="A32" s="20"/>
      <c r="B32" s="23" t="s">
        <v>210</v>
      </c>
      <c r="C32" s="23" t="s">
        <v>106</v>
      </c>
      <c r="D32" s="23" t="s">
        <v>211</v>
      </c>
      <c r="E32" s="20" t="s">
        <v>117</v>
      </c>
      <c r="F32" s="25">
        <f t="shared" ref="F32:F33" si="3">G32+H32</f>
        <v>182.04599999999999</v>
      </c>
      <c r="G32" s="25">
        <v>161.69999999999999</v>
      </c>
      <c r="H32" s="25">
        <v>20.346</v>
      </c>
    </row>
    <row r="33" spans="1:8" s="8" customFormat="1" ht="35.25" customHeight="1" x14ac:dyDescent="0.2">
      <c r="A33" s="20"/>
      <c r="B33" s="23" t="s">
        <v>138</v>
      </c>
      <c r="C33" s="23" t="s">
        <v>212</v>
      </c>
      <c r="D33" s="23" t="s">
        <v>211</v>
      </c>
      <c r="E33" s="20" t="s">
        <v>117</v>
      </c>
      <c r="F33" s="25">
        <f t="shared" si="3"/>
        <v>200.71199999999999</v>
      </c>
      <c r="G33" s="25">
        <v>183.1</v>
      </c>
      <c r="H33" s="25">
        <v>17.611999999999998</v>
      </c>
    </row>
    <row r="34" spans="1:8" s="10" customFormat="1" ht="27.75" customHeight="1" x14ac:dyDescent="0.2">
      <c r="A34" s="13"/>
      <c r="B34" s="7" t="s">
        <v>215</v>
      </c>
      <c r="C34" s="7"/>
      <c r="D34" s="7"/>
      <c r="E34" s="13"/>
      <c r="F34" s="9">
        <f>F32+F33</f>
        <v>382.75799999999998</v>
      </c>
      <c r="G34" s="9">
        <f>G32+G33</f>
        <v>344.79999999999995</v>
      </c>
      <c r="H34" s="9">
        <f t="shared" ref="H34" si="4">H32+H33</f>
        <v>37.957999999999998</v>
      </c>
    </row>
    <row r="35" spans="1:8" s="8" customFormat="1" ht="23.25" customHeight="1" x14ac:dyDescent="0.2">
      <c r="A35" s="20"/>
      <c r="B35" s="45" t="s">
        <v>213</v>
      </c>
      <c r="C35" s="45"/>
      <c r="D35" s="23"/>
      <c r="E35" s="20"/>
      <c r="F35" s="25"/>
      <c r="G35" s="25"/>
      <c r="H35" s="25"/>
    </row>
    <row r="36" spans="1:8" s="8" customFormat="1" ht="51" x14ac:dyDescent="0.2">
      <c r="A36" s="20"/>
      <c r="B36" s="23" t="s">
        <v>147</v>
      </c>
      <c r="C36" s="23" t="s">
        <v>148</v>
      </c>
      <c r="D36" s="23" t="s">
        <v>214</v>
      </c>
      <c r="E36" s="20" t="s">
        <v>247</v>
      </c>
      <c r="F36" s="25">
        <f>G36+H36</f>
        <v>131.50200000000001</v>
      </c>
      <c r="G36" s="25">
        <v>118.352</v>
      </c>
      <c r="H36" s="25">
        <v>13.15</v>
      </c>
    </row>
    <row r="37" spans="1:8" s="10" customFormat="1" ht="33.75" customHeight="1" x14ac:dyDescent="0.2">
      <c r="A37" s="13"/>
      <c r="B37" s="7" t="s">
        <v>216</v>
      </c>
      <c r="C37" s="7"/>
      <c r="D37" s="7"/>
      <c r="E37" s="13"/>
      <c r="F37" s="9">
        <f>F36+F34+F30+F21</f>
        <v>6870.6279999999997</v>
      </c>
      <c r="G37" s="9">
        <f>G36+G34+G30+G21</f>
        <v>6214.5450000000001</v>
      </c>
      <c r="H37" s="9">
        <f>H36+H34+H30+H21</f>
        <v>656.08299999999997</v>
      </c>
    </row>
    <row r="38" spans="1:8" s="8" customFormat="1" ht="50.25" customHeight="1" x14ac:dyDescent="0.2">
      <c r="A38" s="20"/>
      <c r="B38" s="37" t="s">
        <v>280</v>
      </c>
      <c r="C38" s="38"/>
      <c r="D38" s="38"/>
      <c r="E38" s="20"/>
      <c r="F38" s="25"/>
      <c r="G38" s="25"/>
      <c r="H38" s="25"/>
    </row>
    <row r="39" spans="1:8" s="8" customFormat="1" ht="21" customHeight="1" x14ac:dyDescent="0.2">
      <c r="A39" s="13"/>
      <c r="B39" s="7" t="s">
        <v>248</v>
      </c>
      <c r="C39" s="7" t="s">
        <v>249</v>
      </c>
      <c r="D39" s="7">
        <v>4582.1000000000004</v>
      </c>
      <c r="E39" s="7" t="s">
        <v>255</v>
      </c>
      <c r="F39" s="25"/>
      <c r="G39" s="25"/>
      <c r="H39" s="25"/>
    </row>
    <row r="40" spans="1:8" s="8" customFormat="1" ht="42" customHeight="1" x14ac:dyDescent="0.2">
      <c r="A40" s="13"/>
      <c r="B40" s="7" t="s">
        <v>250</v>
      </c>
      <c r="C40" s="7" t="s">
        <v>251</v>
      </c>
      <c r="D40" s="27">
        <f>G23+G24+G25+G26+G27+G28</f>
        <v>917.2360000000001</v>
      </c>
      <c r="E40" s="7" t="s">
        <v>255</v>
      </c>
      <c r="F40" s="25"/>
      <c r="G40" s="25"/>
      <c r="H40" s="25"/>
    </row>
    <row r="41" spans="1:8" s="8" customFormat="1" ht="21" customHeight="1" x14ac:dyDescent="0.2">
      <c r="A41" s="13"/>
      <c r="B41" s="7" t="s">
        <v>252</v>
      </c>
      <c r="C41" s="39" t="s">
        <v>253</v>
      </c>
      <c r="D41" s="27">
        <f>G29</f>
        <v>252.05699999999999</v>
      </c>
      <c r="E41" s="7" t="s">
        <v>255</v>
      </c>
      <c r="F41" s="25"/>
      <c r="G41" s="25"/>
      <c r="H41" s="25"/>
    </row>
    <row r="42" spans="1:8" s="8" customFormat="1" ht="30" customHeight="1" x14ac:dyDescent="0.2">
      <c r="A42" s="20"/>
      <c r="B42" s="7" t="s">
        <v>209</v>
      </c>
      <c r="C42" s="7" t="s">
        <v>254</v>
      </c>
      <c r="D42" s="27">
        <f>G34</f>
        <v>344.79999999999995</v>
      </c>
      <c r="E42" s="7" t="s">
        <v>255</v>
      </c>
      <c r="F42" s="25"/>
      <c r="G42" s="25"/>
      <c r="H42" s="25"/>
    </row>
    <row r="43" spans="1:8" s="8" customFormat="1" ht="25.5" x14ac:dyDescent="0.2">
      <c r="A43" s="20"/>
      <c r="B43" s="7" t="s">
        <v>243</v>
      </c>
      <c r="C43" s="7" t="s">
        <v>253</v>
      </c>
      <c r="D43" s="27">
        <f>G36</f>
        <v>118.352</v>
      </c>
      <c r="E43" s="7" t="s">
        <v>255</v>
      </c>
      <c r="F43" s="25"/>
      <c r="G43" s="25"/>
      <c r="H43" s="25"/>
    </row>
    <row r="44" spans="1:8" s="6" customFormat="1" x14ac:dyDescent="0.25">
      <c r="A44" s="20"/>
      <c r="B44" s="23"/>
      <c r="C44" s="23"/>
      <c r="D44" s="23"/>
      <c r="E44" s="20"/>
      <c r="F44" s="25"/>
      <c r="G44" s="25"/>
      <c r="H44" s="25"/>
    </row>
    <row r="45" spans="1:8" s="6" customFormat="1" ht="15.75" customHeight="1" x14ac:dyDescent="0.25">
      <c r="A45" s="18"/>
      <c r="B45" s="50" t="s">
        <v>256</v>
      </c>
      <c r="C45" s="50"/>
      <c r="D45" s="50"/>
      <c r="E45" s="50"/>
      <c r="F45" s="33"/>
      <c r="G45" s="33"/>
      <c r="H45" s="33"/>
    </row>
    <row r="46" spans="1:8" s="6" customFormat="1" ht="25.5" x14ac:dyDescent="0.25">
      <c r="A46" s="20">
        <v>1</v>
      </c>
      <c r="B46" s="20" t="s">
        <v>169</v>
      </c>
      <c r="C46" s="20" t="s">
        <v>237</v>
      </c>
      <c r="D46" s="23" t="s">
        <v>87</v>
      </c>
      <c r="E46" s="20" t="s">
        <v>117</v>
      </c>
      <c r="F46" s="25">
        <f>G46+H46</f>
        <v>199.92</v>
      </c>
      <c r="G46" s="25">
        <v>179.92</v>
      </c>
      <c r="H46" s="25">
        <v>20</v>
      </c>
    </row>
    <row r="47" spans="1:8" s="6" customFormat="1" ht="42" customHeight="1" x14ac:dyDescent="0.25">
      <c r="A47" s="20">
        <v>2</v>
      </c>
      <c r="B47" s="26" t="s">
        <v>59</v>
      </c>
      <c r="C47" s="23" t="s">
        <v>218</v>
      </c>
      <c r="D47" s="23" t="s">
        <v>219</v>
      </c>
      <c r="E47" s="20" t="s">
        <v>117</v>
      </c>
      <c r="F47" s="25">
        <f t="shared" ref="F47:F58" si="5">G47+H47</f>
        <v>55.554444444444449</v>
      </c>
      <c r="G47" s="25">
        <v>49.999000000000002</v>
      </c>
      <c r="H47" s="25">
        <f t="shared" ref="H47:H57" si="6">G47*10/90</f>
        <v>5.5554444444444444</v>
      </c>
    </row>
    <row r="48" spans="1:8" s="6" customFormat="1" ht="30" customHeight="1" x14ac:dyDescent="0.25">
      <c r="A48" s="20">
        <v>3</v>
      </c>
      <c r="B48" s="26" t="s">
        <v>220</v>
      </c>
      <c r="C48" s="23" t="s">
        <v>221</v>
      </c>
      <c r="D48" s="23" t="s">
        <v>144</v>
      </c>
      <c r="E48" s="17" t="s">
        <v>98</v>
      </c>
      <c r="F48" s="25">
        <f t="shared" si="5"/>
        <v>169.90444444444444</v>
      </c>
      <c r="G48" s="25">
        <v>152.91399999999999</v>
      </c>
      <c r="H48" s="25">
        <f t="shared" si="6"/>
        <v>16.990444444444442</v>
      </c>
    </row>
    <row r="49" spans="1:8" s="6" customFormat="1" ht="29.25" customHeight="1" x14ac:dyDescent="0.25">
      <c r="A49" s="20">
        <v>4</v>
      </c>
      <c r="B49" s="26" t="s">
        <v>222</v>
      </c>
      <c r="C49" s="23" t="s">
        <v>223</v>
      </c>
      <c r="D49" s="26" t="s">
        <v>144</v>
      </c>
      <c r="E49" s="20" t="s">
        <v>117</v>
      </c>
      <c r="F49" s="25">
        <f t="shared" si="5"/>
        <v>195.96555555555557</v>
      </c>
      <c r="G49" s="25">
        <v>176.369</v>
      </c>
      <c r="H49" s="25">
        <f t="shared" si="6"/>
        <v>19.596555555555558</v>
      </c>
    </row>
    <row r="50" spans="1:8" s="6" customFormat="1" ht="32.25" customHeight="1" x14ac:dyDescent="0.25">
      <c r="A50" s="20">
        <v>5</v>
      </c>
      <c r="B50" s="26" t="s">
        <v>224</v>
      </c>
      <c r="C50" s="23" t="s">
        <v>225</v>
      </c>
      <c r="D50" s="26" t="s">
        <v>144</v>
      </c>
      <c r="E50" s="19" t="s">
        <v>117</v>
      </c>
      <c r="F50" s="25">
        <f t="shared" si="5"/>
        <v>190.04333333333332</v>
      </c>
      <c r="G50" s="25">
        <v>171.03899999999999</v>
      </c>
      <c r="H50" s="25">
        <f t="shared" si="6"/>
        <v>19.004333333333332</v>
      </c>
    </row>
    <row r="51" spans="1:8" s="6" customFormat="1" ht="25.5" x14ac:dyDescent="0.25">
      <c r="A51" s="20">
        <v>6</v>
      </c>
      <c r="B51" s="26" t="s">
        <v>226</v>
      </c>
      <c r="C51" s="23" t="s">
        <v>227</v>
      </c>
      <c r="D51" s="26" t="s">
        <v>144</v>
      </c>
      <c r="E51" s="19" t="s">
        <v>117</v>
      </c>
      <c r="F51" s="25">
        <f t="shared" si="5"/>
        <v>83.144444444444446</v>
      </c>
      <c r="G51" s="25">
        <v>74.83</v>
      </c>
      <c r="H51" s="25">
        <f t="shared" si="6"/>
        <v>8.3144444444444439</v>
      </c>
    </row>
    <row r="52" spans="1:8" s="6" customFormat="1" ht="32.25" customHeight="1" x14ac:dyDescent="0.25">
      <c r="A52" s="20">
        <v>7</v>
      </c>
      <c r="B52" s="26" t="s">
        <v>228</v>
      </c>
      <c r="C52" s="23" t="s">
        <v>229</v>
      </c>
      <c r="D52" s="26" t="s">
        <v>144</v>
      </c>
      <c r="E52" s="19" t="s">
        <v>117</v>
      </c>
      <c r="F52" s="25">
        <f t="shared" si="5"/>
        <v>107.53555555555555</v>
      </c>
      <c r="G52" s="25">
        <v>96.781999999999996</v>
      </c>
      <c r="H52" s="25">
        <f t="shared" si="6"/>
        <v>10.753555555555554</v>
      </c>
    </row>
    <row r="53" spans="1:8" s="6" customFormat="1" ht="35.25" customHeight="1" x14ac:dyDescent="0.25">
      <c r="A53" s="20">
        <v>8</v>
      </c>
      <c r="B53" s="26" t="s">
        <v>131</v>
      </c>
      <c r="C53" s="23" t="s">
        <v>132</v>
      </c>
      <c r="D53" s="26" t="s">
        <v>144</v>
      </c>
      <c r="E53" s="19" t="s">
        <v>117</v>
      </c>
      <c r="F53" s="25">
        <f t="shared" si="5"/>
        <v>147.31777777777779</v>
      </c>
      <c r="G53" s="25">
        <v>132.58600000000001</v>
      </c>
      <c r="H53" s="25">
        <f t="shared" si="6"/>
        <v>14.731777777777779</v>
      </c>
    </row>
    <row r="54" spans="1:8" s="6" customFormat="1" ht="33.75" customHeight="1" x14ac:dyDescent="0.25">
      <c r="A54" s="20">
        <v>9</v>
      </c>
      <c r="B54" s="26" t="s">
        <v>230</v>
      </c>
      <c r="C54" s="23" t="s">
        <v>231</v>
      </c>
      <c r="D54" s="26" t="s">
        <v>144</v>
      </c>
      <c r="E54" s="19" t="s">
        <v>117</v>
      </c>
      <c r="F54" s="25">
        <f t="shared" si="5"/>
        <v>224.90777777777777</v>
      </c>
      <c r="G54" s="25">
        <v>202.417</v>
      </c>
      <c r="H54" s="25">
        <f t="shared" si="6"/>
        <v>22.49077777777778</v>
      </c>
    </row>
    <row r="55" spans="1:8" s="6" customFormat="1" ht="33.75" customHeight="1" x14ac:dyDescent="0.25">
      <c r="A55" s="20">
        <v>10</v>
      </c>
      <c r="B55" s="26" t="s">
        <v>232</v>
      </c>
      <c r="C55" s="23" t="s">
        <v>146</v>
      </c>
      <c r="D55" s="26" t="s">
        <v>144</v>
      </c>
      <c r="E55" s="19" t="s">
        <v>117</v>
      </c>
      <c r="F55" s="25">
        <f t="shared" si="5"/>
        <v>222.00666666666669</v>
      </c>
      <c r="G55" s="25">
        <v>199.80600000000001</v>
      </c>
      <c r="H55" s="25">
        <f t="shared" si="6"/>
        <v>22.20066666666667</v>
      </c>
    </row>
    <row r="56" spans="1:8" s="6" customFormat="1" ht="32.25" customHeight="1" x14ac:dyDescent="0.25">
      <c r="A56" s="20">
        <v>11</v>
      </c>
      <c r="B56" s="26" t="s">
        <v>233</v>
      </c>
      <c r="C56" s="23" t="s">
        <v>234</v>
      </c>
      <c r="D56" s="26" t="s">
        <v>144</v>
      </c>
      <c r="E56" s="19" t="s">
        <v>117</v>
      </c>
      <c r="F56" s="25">
        <f t="shared" si="5"/>
        <v>199.95111111111109</v>
      </c>
      <c r="G56" s="25">
        <v>179.95599999999999</v>
      </c>
      <c r="H56" s="25">
        <f t="shared" si="6"/>
        <v>19.995111111111111</v>
      </c>
    </row>
    <row r="57" spans="1:8" s="6" customFormat="1" ht="29.25" customHeight="1" x14ac:dyDescent="0.25">
      <c r="A57" s="20">
        <v>12</v>
      </c>
      <c r="B57" s="26" t="s">
        <v>140</v>
      </c>
      <c r="C57" s="23" t="s">
        <v>184</v>
      </c>
      <c r="D57" s="26" t="s">
        <v>144</v>
      </c>
      <c r="E57" s="19" t="s">
        <v>117</v>
      </c>
      <c r="F57" s="25">
        <f t="shared" si="5"/>
        <v>126.14222222222223</v>
      </c>
      <c r="G57" s="25">
        <v>113.52800000000001</v>
      </c>
      <c r="H57" s="25">
        <f t="shared" si="6"/>
        <v>12.614222222222223</v>
      </c>
    </row>
    <row r="58" spans="1:8" s="6" customFormat="1" ht="30.75" customHeight="1" x14ac:dyDescent="0.25">
      <c r="A58" s="20">
        <v>13</v>
      </c>
      <c r="B58" s="26" t="s">
        <v>241</v>
      </c>
      <c r="C58" s="23" t="s">
        <v>242</v>
      </c>
      <c r="D58" s="26" t="s">
        <v>144</v>
      </c>
      <c r="E58" s="19" t="s">
        <v>117</v>
      </c>
      <c r="F58" s="25">
        <f t="shared" si="5"/>
        <v>25.002222222222223</v>
      </c>
      <c r="G58" s="25">
        <v>22.501999999999999</v>
      </c>
      <c r="H58" s="25">
        <f>G58*10/90</f>
        <v>2.5002222222222219</v>
      </c>
    </row>
    <row r="59" spans="1:8" s="6" customFormat="1" ht="31.5" customHeight="1" x14ac:dyDescent="0.25">
      <c r="A59" s="49" t="s">
        <v>236</v>
      </c>
      <c r="B59" s="49"/>
      <c r="C59" s="7"/>
      <c r="D59" s="14"/>
      <c r="E59" s="16"/>
      <c r="F59" s="9">
        <f>SUM(F46:F58)</f>
        <v>1947.3955555555553</v>
      </c>
      <c r="G59" s="9">
        <f>SUM(G46:G58)</f>
        <v>1752.6479999999999</v>
      </c>
      <c r="H59" s="9">
        <f>SUM(H46:H58)</f>
        <v>194.74755555555555</v>
      </c>
    </row>
    <row r="60" spans="1:8" s="6" customFormat="1" ht="54" customHeight="1" x14ac:dyDescent="0.25">
      <c r="A60" s="20"/>
      <c r="B60" s="24" t="s">
        <v>257</v>
      </c>
      <c r="C60" s="14"/>
      <c r="D60" s="14"/>
      <c r="E60" s="14"/>
      <c r="F60" s="25"/>
      <c r="G60" s="25"/>
      <c r="H60" s="25"/>
    </row>
    <row r="61" spans="1:8" s="6" customFormat="1" ht="30" customHeight="1" x14ac:dyDescent="0.25">
      <c r="A61" s="20"/>
      <c r="B61" s="14" t="s">
        <v>258</v>
      </c>
      <c r="C61" s="7" t="s">
        <v>244</v>
      </c>
      <c r="D61" s="21">
        <v>49.999000000000002</v>
      </c>
      <c r="E61" s="16" t="s">
        <v>255</v>
      </c>
      <c r="F61" s="25"/>
      <c r="G61" s="25"/>
      <c r="H61" s="25"/>
    </row>
    <row r="62" spans="1:8" s="6" customFormat="1" ht="22.5" customHeight="1" x14ac:dyDescent="0.25">
      <c r="A62" s="20"/>
      <c r="B62" s="14" t="s">
        <v>87</v>
      </c>
      <c r="C62" s="7" t="s">
        <v>244</v>
      </c>
      <c r="D62" s="21">
        <v>179.92</v>
      </c>
      <c r="E62" s="16" t="s">
        <v>255</v>
      </c>
      <c r="F62" s="25"/>
      <c r="G62" s="25"/>
      <c r="H62" s="25"/>
    </row>
    <row r="63" spans="1:8" s="6" customFormat="1" x14ac:dyDescent="0.25">
      <c r="A63" s="20"/>
      <c r="B63" s="14" t="s">
        <v>69</v>
      </c>
      <c r="C63" s="7" t="s">
        <v>245</v>
      </c>
      <c r="D63" s="22">
        <v>1522.729</v>
      </c>
      <c r="E63" s="16" t="s">
        <v>255</v>
      </c>
      <c r="F63" s="25"/>
      <c r="G63" s="25"/>
      <c r="H63" s="25"/>
    </row>
    <row r="64" spans="1:8" s="6" customFormat="1" ht="19.5" customHeight="1" x14ac:dyDescent="0.25">
      <c r="A64" s="20"/>
      <c r="B64" s="23"/>
      <c r="C64" s="23"/>
      <c r="D64" s="23"/>
      <c r="E64" s="20"/>
      <c r="F64" s="25"/>
      <c r="G64" s="25"/>
      <c r="H64" s="25"/>
    </row>
    <row r="65" spans="1:8" s="6" customFormat="1" ht="15.75" x14ac:dyDescent="0.25">
      <c r="A65" s="40"/>
      <c r="B65" s="51" t="s">
        <v>259</v>
      </c>
      <c r="C65" s="51"/>
      <c r="D65" s="51"/>
      <c r="E65" s="51"/>
      <c r="F65" s="51"/>
      <c r="G65" s="51"/>
      <c r="H65" s="51"/>
    </row>
    <row r="66" spans="1:8" s="6" customFormat="1" ht="15.75" x14ac:dyDescent="0.25">
      <c r="A66" s="40"/>
      <c r="B66" s="51" t="s">
        <v>246</v>
      </c>
      <c r="C66" s="51"/>
      <c r="D66" s="51"/>
      <c r="E66" s="51"/>
      <c r="F66" s="40"/>
      <c r="G66" s="40"/>
      <c r="H66" s="40"/>
    </row>
    <row r="67" spans="1:8" s="6" customFormat="1" x14ac:dyDescent="0.25">
      <c r="A67" s="46" t="s">
        <v>2</v>
      </c>
      <c r="B67" s="46"/>
      <c r="C67" s="46"/>
      <c r="D67" s="46"/>
      <c r="E67" s="46"/>
      <c r="F67" s="46"/>
      <c r="G67" s="46"/>
      <c r="H67" s="46"/>
    </row>
    <row r="68" spans="1:8" s="8" customFormat="1" ht="40.5" customHeight="1" x14ac:dyDescent="0.2">
      <c r="A68" s="26">
        <v>1</v>
      </c>
      <c r="B68" s="23" t="s">
        <v>134</v>
      </c>
      <c r="C68" s="23" t="s">
        <v>135</v>
      </c>
      <c r="D68" s="23" t="s">
        <v>122</v>
      </c>
      <c r="E68" s="26" t="s">
        <v>117</v>
      </c>
      <c r="F68" s="25">
        <f t="shared" ref="F68:F82" si="7">G68+H68</f>
        <v>224.47000000000003</v>
      </c>
      <c r="G68" s="20">
        <v>204.45500000000001</v>
      </c>
      <c r="H68" s="20">
        <v>20.015000000000001</v>
      </c>
    </row>
    <row r="69" spans="1:8" s="6" customFormat="1" ht="25.5" x14ac:dyDescent="0.25">
      <c r="A69" s="20">
        <v>2</v>
      </c>
      <c r="B69" s="23" t="s">
        <v>59</v>
      </c>
      <c r="C69" s="23" t="s">
        <v>60</v>
      </c>
      <c r="D69" s="23" t="s">
        <v>7</v>
      </c>
      <c r="E69" s="19" t="s">
        <v>117</v>
      </c>
      <c r="F69" s="25">
        <f t="shared" si="7"/>
        <v>454.68200000000002</v>
      </c>
      <c r="G69" s="25">
        <v>415.46300000000002</v>
      </c>
      <c r="H69" s="25">
        <v>39.219000000000001</v>
      </c>
    </row>
    <row r="70" spans="1:8" s="6" customFormat="1" ht="25.5" x14ac:dyDescent="0.25">
      <c r="A70" s="20">
        <v>3</v>
      </c>
      <c r="B70" s="23" t="s">
        <v>5</v>
      </c>
      <c r="C70" s="23" t="s">
        <v>6</v>
      </c>
      <c r="D70" s="23" t="s">
        <v>7</v>
      </c>
      <c r="E70" s="19" t="s">
        <v>124</v>
      </c>
      <c r="F70" s="25">
        <f t="shared" si="7"/>
        <v>1341.067</v>
      </c>
      <c r="G70" s="25">
        <v>1223.433</v>
      </c>
      <c r="H70" s="25">
        <v>117.634</v>
      </c>
    </row>
    <row r="71" spans="1:8" s="6" customFormat="1" ht="30" customHeight="1" x14ac:dyDescent="0.25">
      <c r="A71" s="20">
        <v>4</v>
      </c>
      <c r="B71" s="23" t="s">
        <v>8</v>
      </c>
      <c r="C71" s="23" t="s">
        <v>9</v>
      </c>
      <c r="D71" s="23" t="s">
        <v>7</v>
      </c>
      <c r="E71" s="19" t="s">
        <v>117</v>
      </c>
      <c r="F71" s="25">
        <f t="shared" si="7"/>
        <v>1377.3129999999999</v>
      </c>
      <c r="G71" s="25">
        <v>1264.31</v>
      </c>
      <c r="H71" s="25">
        <v>113.003</v>
      </c>
    </row>
    <row r="72" spans="1:8" s="6" customFormat="1" ht="38.25" customHeight="1" x14ac:dyDescent="0.25">
      <c r="A72" s="20">
        <f>A71+1</f>
        <v>5</v>
      </c>
      <c r="B72" s="23" t="s">
        <v>10</v>
      </c>
      <c r="C72" s="23" t="s">
        <v>11</v>
      </c>
      <c r="D72" s="23" t="s">
        <v>7</v>
      </c>
      <c r="E72" s="19" t="s">
        <v>117</v>
      </c>
      <c r="F72" s="25">
        <f t="shared" si="7"/>
        <v>394.07100000000003</v>
      </c>
      <c r="G72" s="25">
        <v>357.49299999999999</v>
      </c>
      <c r="H72" s="25">
        <v>36.578000000000003</v>
      </c>
    </row>
    <row r="73" spans="1:8" s="6" customFormat="1" ht="48" customHeight="1" x14ac:dyDescent="0.25">
      <c r="A73" s="20">
        <f t="shared" ref="A73:A82" si="8">A72+1</f>
        <v>6</v>
      </c>
      <c r="B73" s="23" t="s">
        <v>12</v>
      </c>
      <c r="C73" s="23" t="s">
        <v>13</v>
      </c>
      <c r="D73" s="23" t="s">
        <v>7</v>
      </c>
      <c r="E73" s="19" t="s">
        <v>125</v>
      </c>
      <c r="F73" s="25">
        <f t="shared" si="7"/>
        <v>597.46399999999994</v>
      </c>
      <c r="G73" s="25">
        <v>557.75</v>
      </c>
      <c r="H73" s="25">
        <v>39.713999999999999</v>
      </c>
    </row>
    <row r="74" spans="1:8" s="6" customFormat="1" ht="25.5" x14ac:dyDescent="0.25">
      <c r="A74" s="20">
        <f t="shared" si="8"/>
        <v>7</v>
      </c>
      <c r="B74" s="23" t="s">
        <v>51</v>
      </c>
      <c r="C74" s="47" t="s">
        <v>14</v>
      </c>
      <c r="D74" s="23" t="s">
        <v>7</v>
      </c>
      <c r="E74" s="48" t="s">
        <v>117</v>
      </c>
      <c r="F74" s="25">
        <f t="shared" si="7"/>
        <v>292.46899999999999</v>
      </c>
      <c r="G74" s="25">
        <v>273.11</v>
      </c>
      <c r="H74" s="25">
        <v>19.359000000000002</v>
      </c>
    </row>
    <row r="75" spans="1:8" s="6" customFormat="1" ht="25.5" x14ac:dyDescent="0.25">
      <c r="A75" s="20">
        <f t="shared" si="8"/>
        <v>8</v>
      </c>
      <c r="B75" s="23" t="s">
        <v>50</v>
      </c>
      <c r="C75" s="47"/>
      <c r="D75" s="23" t="s">
        <v>7</v>
      </c>
      <c r="E75" s="48"/>
      <c r="F75" s="25">
        <f t="shared" si="7"/>
        <v>294.66200000000003</v>
      </c>
      <c r="G75" s="25">
        <v>275.16000000000003</v>
      </c>
      <c r="H75" s="25">
        <v>19.501999999999999</v>
      </c>
    </row>
    <row r="76" spans="1:8" s="6" customFormat="1" ht="45.75" customHeight="1" x14ac:dyDescent="0.25">
      <c r="A76" s="20">
        <f t="shared" si="8"/>
        <v>9</v>
      </c>
      <c r="B76" s="23" t="s">
        <v>15</v>
      </c>
      <c r="C76" s="23" t="s">
        <v>16</v>
      </c>
      <c r="D76" s="23" t="s">
        <v>7</v>
      </c>
      <c r="E76" s="19" t="s">
        <v>117</v>
      </c>
      <c r="F76" s="25">
        <f t="shared" si="7"/>
        <v>296.66600000000005</v>
      </c>
      <c r="G76" s="25">
        <v>283.16000000000003</v>
      </c>
      <c r="H76" s="25">
        <v>13.506</v>
      </c>
    </row>
    <row r="77" spans="1:8" s="6" customFormat="1" ht="38.25" customHeight="1" x14ac:dyDescent="0.25">
      <c r="A77" s="20">
        <f t="shared" si="8"/>
        <v>10</v>
      </c>
      <c r="B77" s="23" t="s">
        <v>17</v>
      </c>
      <c r="C77" s="23" t="s">
        <v>18</v>
      </c>
      <c r="D77" s="23" t="s">
        <v>19</v>
      </c>
      <c r="E77" s="19" t="s">
        <v>117</v>
      </c>
      <c r="F77" s="25">
        <f t="shared" si="7"/>
        <v>519.74900000000002</v>
      </c>
      <c r="G77" s="25">
        <v>424.79</v>
      </c>
      <c r="H77" s="25">
        <v>94.959000000000003</v>
      </c>
    </row>
    <row r="78" spans="1:8" s="6" customFormat="1" ht="52.5" customHeight="1" x14ac:dyDescent="0.25">
      <c r="A78" s="20">
        <f t="shared" si="8"/>
        <v>11</v>
      </c>
      <c r="B78" s="23" t="s">
        <v>20</v>
      </c>
      <c r="C78" s="23" t="s">
        <v>21</v>
      </c>
      <c r="D78" s="23" t="s">
        <v>150</v>
      </c>
      <c r="E78" s="19" t="s">
        <v>117</v>
      </c>
      <c r="F78" s="25">
        <f t="shared" si="7"/>
        <v>545.553</v>
      </c>
      <c r="G78" s="25">
        <v>505.16500000000002</v>
      </c>
      <c r="H78" s="25">
        <v>40.387999999999998</v>
      </c>
    </row>
    <row r="79" spans="1:8" s="6" customFormat="1" ht="42" customHeight="1" x14ac:dyDescent="0.25">
      <c r="A79" s="20">
        <f t="shared" si="8"/>
        <v>12</v>
      </c>
      <c r="B79" s="23" t="s">
        <v>22</v>
      </c>
      <c r="C79" s="23" t="s">
        <v>23</v>
      </c>
      <c r="D79" s="23" t="s">
        <v>24</v>
      </c>
      <c r="E79" s="19" t="s">
        <v>117</v>
      </c>
      <c r="F79" s="25">
        <f t="shared" si="7"/>
        <v>414.56</v>
      </c>
      <c r="G79" s="25">
        <v>354.44</v>
      </c>
      <c r="H79" s="25">
        <v>60.12</v>
      </c>
    </row>
    <row r="80" spans="1:8" s="6" customFormat="1" ht="31.5" customHeight="1" x14ac:dyDescent="0.25">
      <c r="A80" s="20">
        <f t="shared" si="8"/>
        <v>13</v>
      </c>
      <c r="B80" s="23" t="s">
        <v>25</v>
      </c>
      <c r="C80" s="23" t="s">
        <v>26</v>
      </c>
      <c r="D80" s="23" t="s">
        <v>7</v>
      </c>
      <c r="E80" s="19" t="s">
        <v>117</v>
      </c>
      <c r="F80" s="25">
        <f t="shared" si="7"/>
        <v>421.97699999999998</v>
      </c>
      <c r="G80" s="25">
        <v>390.274</v>
      </c>
      <c r="H80" s="25">
        <v>31.702999999999999</v>
      </c>
    </row>
    <row r="81" spans="1:8" s="6" customFormat="1" ht="40.5" customHeight="1" x14ac:dyDescent="0.25">
      <c r="A81" s="20">
        <f t="shared" si="8"/>
        <v>14</v>
      </c>
      <c r="B81" s="23" t="s">
        <v>27</v>
      </c>
      <c r="C81" s="23" t="s">
        <v>58</v>
      </c>
      <c r="D81" s="23" t="s">
        <v>7</v>
      </c>
      <c r="E81" s="19" t="s">
        <v>127</v>
      </c>
      <c r="F81" s="25">
        <v>641.48</v>
      </c>
      <c r="G81" s="25">
        <v>641.48</v>
      </c>
      <c r="H81" s="25">
        <f>F81-G81</f>
        <v>0</v>
      </c>
    </row>
    <row r="82" spans="1:8" s="6" customFormat="1" ht="32.25" customHeight="1" x14ac:dyDescent="0.25">
      <c r="A82" s="20">
        <f t="shared" si="8"/>
        <v>15</v>
      </c>
      <c r="B82" s="23" t="s">
        <v>129</v>
      </c>
      <c r="C82" s="23" t="s">
        <v>116</v>
      </c>
      <c r="D82" s="23" t="s">
        <v>7</v>
      </c>
      <c r="E82" s="20" t="s">
        <v>117</v>
      </c>
      <c r="F82" s="25">
        <f t="shared" si="7"/>
        <v>457.29399999999998</v>
      </c>
      <c r="G82" s="25">
        <v>421.096</v>
      </c>
      <c r="H82" s="25">
        <v>36.198</v>
      </c>
    </row>
    <row r="83" spans="1:8" s="11" customFormat="1" ht="27.75" customHeight="1" x14ac:dyDescent="0.25">
      <c r="A83" s="13"/>
      <c r="B83" s="7" t="s">
        <v>238</v>
      </c>
      <c r="C83" s="7"/>
      <c r="D83" s="7"/>
      <c r="E83" s="13"/>
      <c r="F83" s="9">
        <f>SUM(F68:F82)</f>
        <v>8273.4770000000008</v>
      </c>
      <c r="G83" s="9">
        <f>SUM(G68:G82)</f>
        <v>7591.5789999999997</v>
      </c>
      <c r="H83" s="9">
        <f>SUM(H68:H82)</f>
        <v>681.89800000000002</v>
      </c>
    </row>
    <row r="84" spans="1:8" s="6" customFormat="1" ht="18.75" customHeight="1" x14ac:dyDescent="0.25">
      <c r="A84" s="18"/>
      <c r="B84" s="52" t="s">
        <v>281</v>
      </c>
      <c r="C84" s="52"/>
      <c r="D84" s="52"/>
      <c r="E84" s="52"/>
      <c r="F84" s="14"/>
      <c r="G84" s="14"/>
      <c r="H84" s="14"/>
    </row>
    <row r="85" spans="1:8" s="6" customFormat="1" ht="36.75" customHeight="1" x14ac:dyDescent="0.25">
      <c r="A85" s="14"/>
      <c r="B85" s="23" t="s">
        <v>151</v>
      </c>
      <c r="C85" s="23" t="s">
        <v>152</v>
      </c>
      <c r="D85" s="23" t="s">
        <v>153</v>
      </c>
      <c r="E85" s="19" t="s">
        <v>117</v>
      </c>
      <c r="F85" s="25">
        <f>G85+H85</f>
        <v>2612.1280000000002</v>
      </c>
      <c r="G85" s="25">
        <v>2612.1280000000002</v>
      </c>
      <c r="H85" s="25">
        <v>0</v>
      </c>
    </row>
    <row r="86" spans="1:8" s="11" customFormat="1" ht="21" customHeight="1" x14ac:dyDescent="0.25">
      <c r="A86" s="14"/>
      <c r="B86" s="14" t="s">
        <v>163</v>
      </c>
      <c r="C86" s="14"/>
      <c r="D86" s="14"/>
      <c r="E86" s="14"/>
      <c r="F86" s="9">
        <v>2612.1280000000002</v>
      </c>
      <c r="G86" s="9">
        <v>2612.1280000000002</v>
      </c>
      <c r="H86" s="9"/>
    </row>
    <row r="87" spans="1:8" s="6" customFormat="1" ht="18" customHeight="1" x14ac:dyDescent="0.25">
      <c r="A87" s="14"/>
      <c r="B87" s="45" t="s">
        <v>28</v>
      </c>
      <c r="C87" s="45"/>
      <c r="D87" s="45"/>
      <c r="E87" s="14"/>
      <c r="F87" s="14"/>
      <c r="G87" s="14"/>
      <c r="H87" s="14"/>
    </row>
    <row r="88" spans="1:8" s="6" customFormat="1" ht="55.5" customHeight="1" x14ac:dyDescent="0.25">
      <c r="A88" s="20">
        <v>1</v>
      </c>
      <c r="B88" s="23" t="s">
        <v>29</v>
      </c>
      <c r="C88" s="23" t="s">
        <v>30</v>
      </c>
      <c r="D88" s="23" t="s">
        <v>31</v>
      </c>
      <c r="E88" s="19" t="s">
        <v>117</v>
      </c>
      <c r="F88" s="25">
        <f t="shared" ref="F88:F100" si="9">G88+H88</f>
        <v>751.125</v>
      </c>
      <c r="G88" s="25">
        <v>675.83</v>
      </c>
      <c r="H88" s="25">
        <v>75.295000000000002</v>
      </c>
    </row>
    <row r="89" spans="1:8" s="6" customFormat="1" ht="59.25" customHeight="1" x14ac:dyDescent="0.25">
      <c r="A89" s="20">
        <v>2</v>
      </c>
      <c r="B89" s="23" t="s">
        <v>32</v>
      </c>
      <c r="C89" s="23" t="s">
        <v>33</v>
      </c>
      <c r="D89" s="23" t="s">
        <v>52</v>
      </c>
      <c r="E89" s="19" t="s">
        <v>117</v>
      </c>
      <c r="F89" s="25">
        <f t="shared" si="9"/>
        <v>189.447</v>
      </c>
      <c r="G89" s="25">
        <v>184.32499999999999</v>
      </c>
      <c r="H89" s="25">
        <v>5.1219999999999999</v>
      </c>
    </row>
    <row r="90" spans="1:8" s="6" customFormat="1" ht="53.25" customHeight="1" x14ac:dyDescent="0.25">
      <c r="A90" s="20">
        <v>3</v>
      </c>
      <c r="B90" s="23" t="s">
        <v>36</v>
      </c>
      <c r="C90" s="23" t="s">
        <v>37</v>
      </c>
      <c r="D90" s="23" t="s">
        <v>44</v>
      </c>
      <c r="E90" s="19" t="s">
        <v>117</v>
      </c>
      <c r="F90" s="25">
        <f t="shared" si="9"/>
        <v>170.27799999999999</v>
      </c>
      <c r="G90" s="15">
        <v>159.23699999999999</v>
      </c>
      <c r="H90" s="15">
        <v>11.041</v>
      </c>
    </row>
    <row r="91" spans="1:8" s="6" customFormat="1" ht="57.75" customHeight="1" x14ac:dyDescent="0.25">
      <c r="A91" s="20">
        <v>4</v>
      </c>
      <c r="B91" s="23" t="s">
        <v>38</v>
      </c>
      <c r="C91" s="23" t="s">
        <v>39</v>
      </c>
      <c r="D91" s="23" t="s">
        <v>44</v>
      </c>
      <c r="E91" s="19" t="s">
        <v>117</v>
      </c>
      <c r="F91" s="25">
        <f t="shared" si="9"/>
        <v>559.048</v>
      </c>
      <c r="G91" s="25">
        <v>517.74300000000005</v>
      </c>
      <c r="H91" s="25">
        <v>41.305</v>
      </c>
    </row>
    <row r="92" spans="1:8" s="6" customFormat="1" ht="57.75" customHeight="1" x14ac:dyDescent="0.25">
      <c r="A92" s="20">
        <v>5</v>
      </c>
      <c r="B92" s="23" t="s">
        <v>40</v>
      </c>
      <c r="C92" s="23" t="s">
        <v>41</v>
      </c>
      <c r="D92" s="23" t="s">
        <v>44</v>
      </c>
      <c r="E92" s="19" t="s">
        <v>117</v>
      </c>
      <c r="F92" s="25">
        <f t="shared" si="9"/>
        <v>211.87899999999999</v>
      </c>
      <c r="G92" s="25">
        <v>203.38</v>
      </c>
      <c r="H92" s="25">
        <v>8.4990000000000006</v>
      </c>
    </row>
    <row r="93" spans="1:8" s="6" customFormat="1" ht="37.5" customHeight="1" x14ac:dyDescent="0.25">
      <c r="A93" s="20">
        <v>6</v>
      </c>
      <c r="B93" s="23" t="s">
        <v>53</v>
      </c>
      <c r="C93" s="47" t="s">
        <v>55</v>
      </c>
      <c r="D93" s="47" t="s">
        <v>52</v>
      </c>
      <c r="E93" s="48" t="s">
        <v>117</v>
      </c>
      <c r="F93" s="25">
        <f t="shared" si="9"/>
        <v>294.50099999999998</v>
      </c>
      <c r="G93" s="25">
        <v>269.55099999999999</v>
      </c>
      <c r="H93" s="25">
        <v>24.95</v>
      </c>
    </row>
    <row r="94" spans="1:8" s="6" customFormat="1" ht="39.75" customHeight="1" x14ac:dyDescent="0.25">
      <c r="A94" s="20">
        <v>7</v>
      </c>
      <c r="B94" s="23" t="s">
        <v>54</v>
      </c>
      <c r="C94" s="47"/>
      <c r="D94" s="47"/>
      <c r="E94" s="48"/>
      <c r="F94" s="25">
        <f t="shared" si="9"/>
        <v>286.84899999999999</v>
      </c>
      <c r="G94" s="25">
        <v>269.86399999999998</v>
      </c>
      <c r="H94" s="25">
        <v>16.984999999999999</v>
      </c>
    </row>
    <row r="95" spans="1:8" s="6" customFormat="1" ht="54.75" customHeight="1" x14ac:dyDescent="0.25">
      <c r="A95" s="20">
        <v>8</v>
      </c>
      <c r="B95" s="23" t="s">
        <v>42</v>
      </c>
      <c r="C95" s="23" t="s">
        <v>43</v>
      </c>
      <c r="D95" s="23" t="s">
        <v>44</v>
      </c>
      <c r="E95" s="19" t="s">
        <v>117</v>
      </c>
      <c r="F95" s="25">
        <f t="shared" si="9"/>
        <v>286.488</v>
      </c>
      <c r="G95" s="25">
        <v>266.41300000000001</v>
      </c>
      <c r="H95" s="25">
        <v>20.074999999999999</v>
      </c>
    </row>
    <row r="96" spans="1:8" s="6" customFormat="1" ht="57.75" customHeight="1" x14ac:dyDescent="0.25">
      <c r="A96" s="20">
        <v>9</v>
      </c>
      <c r="B96" s="23" t="s">
        <v>45</v>
      </c>
      <c r="C96" s="23" t="s">
        <v>46</v>
      </c>
      <c r="D96" s="23" t="s">
        <v>47</v>
      </c>
      <c r="E96" s="19" t="s">
        <v>117</v>
      </c>
      <c r="F96" s="25">
        <f t="shared" si="9"/>
        <v>657.58699999999999</v>
      </c>
      <c r="G96" s="25">
        <v>605.53099999999995</v>
      </c>
      <c r="H96" s="25">
        <v>52.055999999999997</v>
      </c>
    </row>
    <row r="97" spans="1:8" s="6" customFormat="1" ht="56.25" customHeight="1" x14ac:dyDescent="0.25">
      <c r="A97" s="20">
        <v>10</v>
      </c>
      <c r="B97" s="23" t="s">
        <v>48</v>
      </c>
      <c r="C97" s="23" t="s">
        <v>49</v>
      </c>
      <c r="D97" s="23" t="s">
        <v>47</v>
      </c>
      <c r="E97" s="19" t="s">
        <v>117</v>
      </c>
      <c r="F97" s="25">
        <f t="shared" si="9"/>
        <v>657.58699999999999</v>
      </c>
      <c r="G97" s="25">
        <v>605.53099999999995</v>
      </c>
      <c r="H97" s="25">
        <v>52.055999999999997</v>
      </c>
    </row>
    <row r="98" spans="1:8" s="6" customFormat="1" ht="46.5" customHeight="1" x14ac:dyDescent="0.25">
      <c r="A98" s="20">
        <v>11</v>
      </c>
      <c r="B98" s="23" t="s">
        <v>89</v>
      </c>
      <c r="C98" s="23" t="s">
        <v>113</v>
      </c>
      <c r="D98" s="23" t="s">
        <v>119</v>
      </c>
      <c r="E98" s="19" t="s">
        <v>126</v>
      </c>
      <c r="F98" s="25">
        <f t="shared" si="9"/>
        <v>290.75800000000004</v>
      </c>
      <c r="G98" s="25">
        <v>278.83600000000001</v>
      </c>
      <c r="H98" s="25">
        <v>11.922000000000001</v>
      </c>
    </row>
    <row r="99" spans="1:8" s="6" customFormat="1" ht="46.5" customHeight="1" x14ac:dyDescent="0.25">
      <c r="A99" s="20">
        <v>12</v>
      </c>
      <c r="B99" s="23" t="s">
        <v>131</v>
      </c>
      <c r="C99" s="23" t="s">
        <v>132</v>
      </c>
      <c r="D99" s="23" t="s">
        <v>133</v>
      </c>
      <c r="E99" s="20" t="s">
        <v>117</v>
      </c>
      <c r="F99" s="25">
        <f t="shared" si="9"/>
        <v>586.23099999999999</v>
      </c>
      <c r="G99" s="25">
        <v>581.26</v>
      </c>
      <c r="H99" s="25">
        <v>4.9710000000000001</v>
      </c>
    </row>
    <row r="100" spans="1:8" s="6" customFormat="1" ht="46.5" customHeight="1" x14ac:dyDescent="0.25">
      <c r="A100" s="20">
        <v>13</v>
      </c>
      <c r="B100" s="23" t="s">
        <v>167</v>
      </c>
      <c r="C100" s="23" t="s">
        <v>166</v>
      </c>
      <c r="D100" s="23" t="s">
        <v>168</v>
      </c>
      <c r="E100" s="20" t="s">
        <v>98</v>
      </c>
      <c r="F100" s="25">
        <f t="shared" si="9"/>
        <v>37.869999999999997</v>
      </c>
      <c r="G100" s="25">
        <v>33.89</v>
      </c>
      <c r="H100" s="25">
        <v>3.98</v>
      </c>
    </row>
    <row r="101" spans="1:8" s="11" customFormat="1" ht="33.75" customHeight="1" x14ac:dyDescent="0.25">
      <c r="A101" s="13"/>
      <c r="B101" s="7" t="s">
        <v>282</v>
      </c>
      <c r="C101" s="7"/>
      <c r="D101" s="7"/>
      <c r="E101" s="13"/>
      <c r="F101" s="9">
        <f>SUM(F88:F100)</f>
        <v>4979.6479999999992</v>
      </c>
      <c r="G101" s="9">
        <f t="shared" ref="G101:H101" si="10">SUM(G88:G100)</f>
        <v>4651.3910000000005</v>
      </c>
      <c r="H101" s="9">
        <f t="shared" si="10"/>
        <v>328.25700000000001</v>
      </c>
    </row>
    <row r="102" spans="1:8" s="11" customFormat="1" ht="46.5" customHeight="1" x14ac:dyDescent="0.25">
      <c r="A102" s="13"/>
      <c r="B102" s="7" t="s">
        <v>283</v>
      </c>
      <c r="C102" s="7"/>
      <c r="D102" s="7"/>
      <c r="E102" s="13"/>
      <c r="F102" s="9">
        <f t="shared" ref="F102" si="11">F101+F86+F83</f>
        <v>15865.253000000001</v>
      </c>
      <c r="G102" s="9">
        <f>G101+G86+G83</f>
        <v>14855.098</v>
      </c>
      <c r="H102" s="9">
        <f t="shared" ref="H102" si="12">H101+H86+H83</f>
        <v>1010.155</v>
      </c>
    </row>
    <row r="103" spans="1:8" s="11" customFormat="1" ht="69" customHeight="1" x14ac:dyDescent="0.25">
      <c r="A103" s="13"/>
      <c r="B103" s="7" t="s">
        <v>263</v>
      </c>
      <c r="C103" s="7"/>
      <c r="D103" s="7"/>
      <c r="E103" s="13"/>
      <c r="F103" s="9"/>
      <c r="G103" s="9"/>
      <c r="H103" s="9"/>
    </row>
    <row r="104" spans="1:8" s="11" customFormat="1" ht="20.25" customHeight="1" x14ac:dyDescent="0.25">
      <c r="A104" s="13"/>
      <c r="B104" s="7" t="s">
        <v>264</v>
      </c>
      <c r="C104" s="7" t="s">
        <v>265</v>
      </c>
      <c r="D104" s="9">
        <f ca="1">SUM(D88:D150)</f>
        <v>9426.5543999999991</v>
      </c>
      <c r="E104" s="13" t="s">
        <v>255</v>
      </c>
      <c r="F104" s="9"/>
      <c r="G104" s="9"/>
      <c r="H104" s="9"/>
    </row>
    <row r="105" spans="1:8" s="11" customFormat="1" ht="20.25" customHeight="1" x14ac:dyDescent="0.25">
      <c r="A105" s="13"/>
      <c r="B105" s="7" t="s">
        <v>97</v>
      </c>
      <c r="C105" s="7" t="s">
        <v>266</v>
      </c>
      <c r="D105" s="9">
        <v>2612.1280000000002</v>
      </c>
      <c r="E105" s="13" t="s">
        <v>255</v>
      </c>
      <c r="F105" s="9"/>
      <c r="G105" s="9"/>
      <c r="H105" s="9"/>
    </row>
    <row r="106" spans="1:8" s="11" customFormat="1" ht="45.75" customHeight="1" x14ac:dyDescent="0.25">
      <c r="A106" s="13"/>
      <c r="B106" s="7" t="s">
        <v>267</v>
      </c>
      <c r="C106" s="7" t="s">
        <v>268</v>
      </c>
      <c r="D106" s="9">
        <f>G89+G93+G94+G100</f>
        <v>757.63</v>
      </c>
      <c r="E106" s="13" t="s">
        <v>255</v>
      </c>
      <c r="F106" s="9"/>
      <c r="G106" s="9"/>
      <c r="H106" s="9"/>
    </row>
    <row r="107" spans="1:8" s="11" customFormat="1" ht="20.25" customHeight="1" x14ac:dyDescent="0.25">
      <c r="A107" s="13"/>
      <c r="B107" s="7" t="s">
        <v>269</v>
      </c>
      <c r="C107" s="7" t="s">
        <v>270</v>
      </c>
      <c r="D107" s="9">
        <f>G88+G98+G99</f>
        <v>1535.9259999999999</v>
      </c>
      <c r="E107" s="13" t="s">
        <v>255</v>
      </c>
      <c r="F107" s="9"/>
      <c r="G107" s="9"/>
      <c r="H107" s="9"/>
    </row>
    <row r="108" spans="1:8" s="11" customFormat="1" ht="33.75" customHeight="1" x14ac:dyDescent="0.25">
      <c r="A108" s="13"/>
      <c r="B108" s="7" t="s">
        <v>271</v>
      </c>
      <c r="C108" s="7" t="s">
        <v>272</v>
      </c>
      <c r="D108" s="9">
        <f>G90+G91+G92+G95+G96+G97</f>
        <v>2357.835</v>
      </c>
      <c r="E108" s="13" t="s">
        <v>255</v>
      </c>
      <c r="F108" s="9"/>
      <c r="G108" s="9"/>
      <c r="H108" s="9"/>
    </row>
    <row r="109" spans="1:8" s="11" customFormat="1" ht="20.25" customHeight="1" x14ac:dyDescent="0.25">
      <c r="A109" s="13"/>
      <c r="B109" s="7"/>
      <c r="C109" s="7"/>
      <c r="D109" s="7"/>
      <c r="E109" s="13"/>
      <c r="F109" s="9"/>
      <c r="G109" s="9"/>
      <c r="H109" s="9"/>
    </row>
    <row r="110" spans="1:8" s="11" customFormat="1" ht="20.25" customHeight="1" x14ac:dyDescent="0.25">
      <c r="A110" s="13"/>
      <c r="B110" s="45" t="s">
        <v>273</v>
      </c>
      <c r="C110" s="45"/>
      <c r="D110" s="45"/>
      <c r="E110" s="45"/>
      <c r="F110" s="9"/>
      <c r="G110" s="9"/>
      <c r="H110" s="9"/>
    </row>
    <row r="111" spans="1:8" s="11" customFormat="1" ht="33.75" customHeight="1" x14ac:dyDescent="0.25">
      <c r="A111" s="20">
        <v>1</v>
      </c>
      <c r="B111" s="26" t="s">
        <v>136</v>
      </c>
      <c r="C111" s="26" t="s">
        <v>137</v>
      </c>
      <c r="D111" s="26" t="s">
        <v>90</v>
      </c>
      <c r="E111" s="20" t="s">
        <v>117</v>
      </c>
      <c r="F111" s="25">
        <f t="shared" ref="F111:F141" si="13">G111+H111</f>
        <v>203.21699999999998</v>
      </c>
      <c r="G111" s="25">
        <v>183.202</v>
      </c>
      <c r="H111" s="25">
        <v>20.015000000000001</v>
      </c>
    </row>
    <row r="112" spans="1:8" s="11" customFormat="1" ht="26.25" customHeight="1" x14ac:dyDescent="0.25">
      <c r="A112" s="20">
        <f>A111+1</f>
        <v>2</v>
      </c>
      <c r="B112" s="23" t="s">
        <v>92</v>
      </c>
      <c r="C112" s="23" t="s">
        <v>114</v>
      </c>
      <c r="D112" s="26" t="s">
        <v>90</v>
      </c>
      <c r="E112" s="19" t="s">
        <v>117</v>
      </c>
      <c r="F112" s="25">
        <f t="shared" si="13"/>
        <v>198.19800000000001</v>
      </c>
      <c r="G112" s="25">
        <v>178.702</v>
      </c>
      <c r="H112" s="25">
        <v>19.495999999999999</v>
      </c>
    </row>
    <row r="113" spans="1:8" s="11" customFormat="1" ht="55.5" customHeight="1" x14ac:dyDescent="0.25">
      <c r="A113" s="20">
        <f t="shared" ref="A113:A141" si="14">A112+1</f>
        <v>3</v>
      </c>
      <c r="B113" s="26" t="s">
        <v>91</v>
      </c>
      <c r="C113" s="26" t="s">
        <v>118</v>
      </c>
      <c r="D113" s="26" t="s">
        <v>90</v>
      </c>
      <c r="E113" s="20" t="s">
        <v>261</v>
      </c>
      <c r="F113" s="25">
        <f t="shared" si="13"/>
        <v>202.85899999999998</v>
      </c>
      <c r="G113" s="25">
        <v>182.999</v>
      </c>
      <c r="H113" s="25">
        <v>19.86</v>
      </c>
    </row>
    <row r="114" spans="1:8" s="11" customFormat="1" ht="57" customHeight="1" x14ac:dyDescent="0.25">
      <c r="A114" s="20">
        <f>A113+1</f>
        <v>4</v>
      </c>
      <c r="B114" s="23" t="s">
        <v>61</v>
      </c>
      <c r="C114" s="20" t="s">
        <v>62</v>
      </c>
      <c r="D114" s="26" t="s">
        <v>217</v>
      </c>
      <c r="E114" s="19" t="s">
        <v>117</v>
      </c>
      <c r="F114" s="25">
        <f t="shared" si="13"/>
        <v>199.84899999999999</v>
      </c>
      <c r="G114" s="25">
        <v>180.27099999999999</v>
      </c>
      <c r="H114" s="25">
        <v>19.577999999999999</v>
      </c>
    </row>
    <row r="115" spans="1:8" s="11" customFormat="1" ht="40.5" customHeight="1" x14ac:dyDescent="0.25">
      <c r="A115" s="20">
        <v>5</v>
      </c>
      <c r="B115" s="26" t="s">
        <v>76</v>
      </c>
      <c r="C115" s="23" t="s">
        <v>104</v>
      </c>
      <c r="D115" s="26" t="s">
        <v>105</v>
      </c>
      <c r="E115" s="19" t="s">
        <v>117</v>
      </c>
      <c r="F115" s="25">
        <f t="shared" si="13"/>
        <v>157.26599999999999</v>
      </c>
      <c r="G115" s="25">
        <v>141.78</v>
      </c>
      <c r="H115" s="25">
        <v>15.486000000000001</v>
      </c>
    </row>
    <row r="116" spans="1:8" s="11" customFormat="1" ht="72.75" customHeight="1" x14ac:dyDescent="0.25">
      <c r="A116" s="20">
        <v>6</v>
      </c>
      <c r="B116" s="26" t="s">
        <v>77</v>
      </c>
      <c r="C116" s="23" t="s">
        <v>106</v>
      </c>
      <c r="D116" s="26" t="s">
        <v>105</v>
      </c>
      <c r="E116" s="19" t="s">
        <v>262</v>
      </c>
      <c r="F116" s="25">
        <f t="shared" si="13"/>
        <v>157.35599999999999</v>
      </c>
      <c r="G116" s="25">
        <v>141.87</v>
      </c>
      <c r="H116" s="25">
        <v>15.486000000000001</v>
      </c>
    </row>
    <row r="117" spans="1:8" s="11" customFormat="1" ht="59.25" customHeight="1" x14ac:dyDescent="0.25">
      <c r="A117" s="20">
        <v>7</v>
      </c>
      <c r="B117" s="26" t="s">
        <v>34</v>
      </c>
      <c r="C117" s="23" t="s">
        <v>35</v>
      </c>
      <c r="D117" s="26" t="s">
        <v>139</v>
      </c>
      <c r="E117" s="19" t="s">
        <v>117</v>
      </c>
      <c r="F117" s="25">
        <f t="shared" si="13"/>
        <v>168.11600000000001</v>
      </c>
      <c r="G117" s="25">
        <v>151.578</v>
      </c>
      <c r="H117" s="25">
        <v>16.538</v>
      </c>
    </row>
    <row r="118" spans="1:8" s="11" customFormat="1" ht="42.75" customHeight="1" x14ac:dyDescent="0.25">
      <c r="A118" s="20">
        <v>8</v>
      </c>
      <c r="B118" s="26" t="s">
        <v>81</v>
      </c>
      <c r="C118" s="47" t="s">
        <v>107</v>
      </c>
      <c r="D118" s="47" t="s">
        <v>88</v>
      </c>
      <c r="E118" s="48" t="s">
        <v>117</v>
      </c>
      <c r="F118" s="25">
        <f t="shared" si="13"/>
        <v>169.10000000000002</v>
      </c>
      <c r="G118" s="25">
        <v>152.46100000000001</v>
      </c>
      <c r="H118" s="25">
        <v>16.638999999999999</v>
      </c>
    </row>
    <row r="119" spans="1:8" s="11" customFormat="1" ht="38.25" customHeight="1" x14ac:dyDescent="0.25">
      <c r="A119" s="20">
        <v>9</v>
      </c>
      <c r="B119" s="26" t="s">
        <v>82</v>
      </c>
      <c r="C119" s="47"/>
      <c r="D119" s="47"/>
      <c r="E119" s="48"/>
      <c r="F119" s="25">
        <f t="shared" si="13"/>
        <v>163.542</v>
      </c>
      <c r="G119" s="25">
        <v>147.44800000000001</v>
      </c>
      <c r="H119" s="25">
        <v>16.094000000000001</v>
      </c>
    </row>
    <row r="120" spans="1:8" s="11" customFormat="1" ht="46.5" customHeight="1" x14ac:dyDescent="0.25">
      <c r="A120" s="20">
        <v>10</v>
      </c>
      <c r="B120" s="2" t="s">
        <v>99</v>
      </c>
      <c r="C120" s="23" t="s">
        <v>108</v>
      </c>
      <c r="D120" s="1" t="s">
        <v>260</v>
      </c>
      <c r="E120" s="19" t="s">
        <v>117</v>
      </c>
      <c r="F120" s="25">
        <f t="shared" si="13"/>
        <v>193.255</v>
      </c>
      <c r="G120" s="25">
        <v>174.24</v>
      </c>
      <c r="H120" s="25">
        <v>19.015000000000001</v>
      </c>
    </row>
    <row r="121" spans="1:8" s="11" customFormat="1" ht="45" customHeight="1" x14ac:dyDescent="0.25">
      <c r="A121" s="20">
        <v>11</v>
      </c>
      <c r="B121" s="26" t="s">
        <v>142</v>
      </c>
      <c r="C121" s="23" t="s">
        <v>143</v>
      </c>
      <c r="D121" s="26" t="s">
        <v>93</v>
      </c>
      <c r="E121" s="19" t="s">
        <v>117</v>
      </c>
      <c r="F121" s="25">
        <f t="shared" si="13"/>
        <v>92.158000000000001</v>
      </c>
      <c r="G121" s="25">
        <v>77.168999999999997</v>
      </c>
      <c r="H121" s="25">
        <v>14.989000000000001</v>
      </c>
    </row>
    <row r="122" spans="1:8" s="11" customFormat="1" ht="45.75" customHeight="1" x14ac:dyDescent="0.25">
      <c r="A122" s="20">
        <v>12</v>
      </c>
      <c r="B122" s="26" t="s">
        <v>154</v>
      </c>
      <c r="C122" s="23" t="s">
        <v>149</v>
      </c>
      <c r="D122" s="26" t="s">
        <v>93</v>
      </c>
      <c r="E122" s="19" t="s">
        <v>117</v>
      </c>
      <c r="F122" s="25">
        <f t="shared" si="13"/>
        <v>94.823000000000008</v>
      </c>
      <c r="G122" s="25">
        <v>79.834000000000003</v>
      </c>
      <c r="H122" s="25">
        <v>14.989000000000001</v>
      </c>
    </row>
    <row r="123" spans="1:8" s="11" customFormat="1" ht="33.75" customHeight="1" x14ac:dyDescent="0.25">
      <c r="A123" s="20">
        <v>13</v>
      </c>
      <c r="B123" s="23" t="s">
        <v>120</v>
      </c>
      <c r="C123" s="23" t="s">
        <v>121</v>
      </c>
      <c r="D123" s="23" t="s">
        <v>80</v>
      </c>
      <c r="E123" s="19" t="s">
        <v>117</v>
      </c>
      <c r="F123" s="25">
        <f t="shared" si="13"/>
        <v>148.06199999999998</v>
      </c>
      <c r="G123" s="25">
        <v>133.45599999999999</v>
      </c>
      <c r="H123" s="25">
        <v>14.606</v>
      </c>
    </row>
    <row r="124" spans="1:8" s="11" customFormat="1" ht="33" customHeight="1" x14ac:dyDescent="0.25">
      <c r="A124" s="20">
        <f t="shared" si="14"/>
        <v>14</v>
      </c>
      <c r="B124" s="23" t="s">
        <v>83</v>
      </c>
      <c r="C124" s="23" t="s">
        <v>110</v>
      </c>
      <c r="D124" s="23" t="s">
        <v>80</v>
      </c>
      <c r="E124" s="19" t="s">
        <v>117</v>
      </c>
      <c r="F124" s="25">
        <f t="shared" si="13"/>
        <v>150.22499999999999</v>
      </c>
      <c r="G124" s="25">
        <v>135.45599999999999</v>
      </c>
      <c r="H124" s="25">
        <v>14.769</v>
      </c>
    </row>
    <row r="125" spans="1:8" s="11" customFormat="1" ht="41.25" customHeight="1" x14ac:dyDescent="0.25">
      <c r="A125" s="20">
        <v>15</v>
      </c>
      <c r="B125" s="26" t="s">
        <v>78</v>
      </c>
      <c r="C125" s="26" t="s">
        <v>79</v>
      </c>
      <c r="D125" s="26" t="s">
        <v>80</v>
      </c>
      <c r="E125" s="20" t="s">
        <v>117</v>
      </c>
      <c r="F125" s="25">
        <f t="shared" si="13"/>
        <v>196.05500000000001</v>
      </c>
      <c r="G125" s="25">
        <v>176.768</v>
      </c>
      <c r="H125" s="25">
        <v>19.286999999999999</v>
      </c>
    </row>
    <row r="126" spans="1:8" s="11" customFormat="1" ht="42" customHeight="1" x14ac:dyDescent="0.25">
      <c r="A126" s="20">
        <f t="shared" si="14"/>
        <v>16</v>
      </c>
      <c r="B126" s="26" t="s">
        <v>94</v>
      </c>
      <c r="C126" s="26" t="s">
        <v>115</v>
      </c>
      <c r="D126" s="26" t="s">
        <v>95</v>
      </c>
      <c r="E126" s="20" t="s">
        <v>117</v>
      </c>
      <c r="F126" s="25">
        <f t="shared" si="13"/>
        <v>150.41400000000002</v>
      </c>
      <c r="G126" s="25">
        <v>135.64500000000001</v>
      </c>
      <c r="H126" s="25">
        <v>14.769</v>
      </c>
    </row>
    <row r="127" spans="1:8" s="11" customFormat="1" ht="39" customHeight="1" x14ac:dyDescent="0.25">
      <c r="A127" s="20">
        <f>A126+1</f>
        <v>17</v>
      </c>
      <c r="B127" s="26" t="s">
        <v>96</v>
      </c>
      <c r="C127" s="26" t="s">
        <v>128</v>
      </c>
      <c r="D127" s="26" t="s">
        <v>97</v>
      </c>
      <c r="E127" s="20" t="s">
        <v>98</v>
      </c>
      <c r="F127" s="25">
        <f t="shared" si="13"/>
        <v>134.62199999999999</v>
      </c>
      <c r="G127" s="25">
        <v>121.35</v>
      </c>
      <c r="H127" s="25">
        <v>13.272</v>
      </c>
    </row>
    <row r="128" spans="1:8" s="11" customFormat="1" ht="42.75" customHeight="1" x14ac:dyDescent="0.25">
      <c r="A128" s="20">
        <v>18</v>
      </c>
      <c r="B128" s="26" t="s">
        <v>63</v>
      </c>
      <c r="C128" s="23" t="s">
        <v>64</v>
      </c>
      <c r="D128" s="26" t="s">
        <v>65</v>
      </c>
      <c r="E128" s="19" t="s">
        <v>117</v>
      </c>
      <c r="F128" s="25">
        <f>G128+H128</f>
        <v>133.08799999999999</v>
      </c>
      <c r="G128" s="25">
        <v>119.986</v>
      </c>
      <c r="H128" s="25">
        <v>13.102</v>
      </c>
    </row>
    <row r="129" spans="1:8" s="11" customFormat="1" ht="41.25" customHeight="1" x14ac:dyDescent="0.25">
      <c r="A129" s="20">
        <v>19</v>
      </c>
      <c r="B129" s="23" t="s">
        <v>66</v>
      </c>
      <c r="C129" s="23" t="s">
        <v>67</v>
      </c>
      <c r="D129" s="1" t="s">
        <v>102</v>
      </c>
      <c r="E129" s="19" t="s">
        <v>117</v>
      </c>
      <c r="F129" s="25">
        <f t="shared" si="13"/>
        <v>46.14</v>
      </c>
      <c r="G129" s="25">
        <v>41.6</v>
      </c>
      <c r="H129" s="25">
        <v>4.54</v>
      </c>
    </row>
    <row r="130" spans="1:8" s="11" customFormat="1" ht="33" customHeight="1" x14ac:dyDescent="0.25">
      <c r="A130" s="20">
        <f t="shared" si="14"/>
        <v>20</v>
      </c>
      <c r="B130" s="23" t="s">
        <v>70</v>
      </c>
      <c r="C130" s="23" t="s">
        <v>71</v>
      </c>
      <c r="D130" s="1" t="s">
        <v>102</v>
      </c>
      <c r="E130" s="19" t="s">
        <v>117</v>
      </c>
      <c r="F130" s="25">
        <f t="shared" si="13"/>
        <v>63.676000000000002</v>
      </c>
      <c r="G130" s="12">
        <v>57.984000000000002</v>
      </c>
      <c r="H130" s="12">
        <v>5.6920000000000002</v>
      </c>
    </row>
    <row r="131" spans="1:8" s="11" customFormat="1" ht="30" customHeight="1" x14ac:dyDescent="0.25">
      <c r="A131" s="20">
        <f t="shared" si="14"/>
        <v>21</v>
      </c>
      <c r="B131" s="23" t="s">
        <v>72</v>
      </c>
      <c r="C131" s="23" t="s">
        <v>73</v>
      </c>
      <c r="D131" s="1" t="s">
        <v>102</v>
      </c>
      <c r="E131" s="19" t="s">
        <v>117</v>
      </c>
      <c r="F131" s="25">
        <f t="shared" si="13"/>
        <v>38.652999999999999</v>
      </c>
      <c r="G131" s="12">
        <v>38.652999999999999</v>
      </c>
      <c r="H131" s="12"/>
    </row>
    <row r="132" spans="1:8" s="11" customFormat="1" ht="33.75" customHeight="1" x14ac:dyDescent="0.25">
      <c r="A132" s="20">
        <f t="shared" si="14"/>
        <v>22</v>
      </c>
      <c r="B132" s="23" t="s">
        <v>74</v>
      </c>
      <c r="C132" s="23" t="s">
        <v>75</v>
      </c>
      <c r="D132" s="1" t="s">
        <v>102</v>
      </c>
      <c r="E132" s="19" t="s">
        <v>117</v>
      </c>
      <c r="F132" s="25">
        <f t="shared" si="13"/>
        <v>223.697</v>
      </c>
      <c r="G132" s="12">
        <v>203.7</v>
      </c>
      <c r="H132" s="41">
        <v>19.997</v>
      </c>
    </row>
    <row r="133" spans="1:8" s="11" customFormat="1" ht="27.75" customHeight="1" x14ac:dyDescent="0.25">
      <c r="A133" s="20">
        <f t="shared" si="14"/>
        <v>23</v>
      </c>
      <c r="B133" s="26" t="s">
        <v>84</v>
      </c>
      <c r="C133" s="23" t="s">
        <v>111</v>
      </c>
      <c r="D133" s="1" t="s">
        <v>102</v>
      </c>
      <c r="E133" s="19" t="s">
        <v>117</v>
      </c>
      <c r="F133" s="25">
        <f t="shared" si="13"/>
        <v>76.256</v>
      </c>
      <c r="G133" s="25">
        <v>68.756</v>
      </c>
      <c r="H133" s="25">
        <v>7.5</v>
      </c>
    </row>
    <row r="134" spans="1:8" s="11" customFormat="1" ht="35.25" customHeight="1" x14ac:dyDescent="0.25">
      <c r="A134" s="20">
        <f t="shared" si="14"/>
        <v>24</v>
      </c>
      <c r="B134" s="23" t="s">
        <v>86</v>
      </c>
      <c r="C134" s="23" t="s">
        <v>85</v>
      </c>
      <c r="D134" s="1" t="s">
        <v>102</v>
      </c>
      <c r="E134" s="19" t="s">
        <v>117</v>
      </c>
      <c r="F134" s="25">
        <f t="shared" si="13"/>
        <v>203.10300000000001</v>
      </c>
      <c r="G134" s="25">
        <v>183.12700000000001</v>
      </c>
      <c r="H134" s="25">
        <v>19.975999999999999</v>
      </c>
    </row>
    <row r="135" spans="1:8" s="11" customFormat="1" ht="32.25" customHeight="1" x14ac:dyDescent="0.25">
      <c r="A135" s="20">
        <f t="shared" si="14"/>
        <v>25</v>
      </c>
      <c r="B135" s="2" t="s">
        <v>100</v>
      </c>
      <c r="C135" s="23" t="s">
        <v>112</v>
      </c>
      <c r="D135" s="1" t="s">
        <v>102</v>
      </c>
      <c r="E135" s="19" t="s">
        <v>117</v>
      </c>
      <c r="F135" s="25">
        <f t="shared" si="13"/>
        <v>197.977</v>
      </c>
      <c r="G135" s="25">
        <v>178.50700000000001</v>
      </c>
      <c r="H135" s="25">
        <v>19.47</v>
      </c>
    </row>
    <row r="136" spans="1:8" s="11" customFormat="1" ht="29.25" customHeight="1" x14ac:dyDescent="0.25">
      <c r="A136" s="20">
        <f t="shared" si="14"/>
        <v>26</v>
      </c>
      <c r="B136" s="2" t="s">
        <v>101</v>
      </c>
      <c r="C136" s="23" t="s">
        <v>109</v>
      </c>
      <c r="D136" s="1" t="s">
        <v>102</v>
      </c>
      <c r="E136" s="19" t="s">
        <v>117</v>
      </c>
      <c r="F136" s="25">
        <f t="shared" si="13"/>
        <v>183.02600000000001</v>
      </c>
      <c r="G136" s="25">
        <v>165.02600000000001</v>
      </c>
      <c r="H136" s="25">
        <v>18</v>
      </c>
    </row>
    <row r="137" spans="1:8" s="11" customFormat="1" ht="32.25" customHeight="1" x14ac:dyDescent="0.25">
      <c r="A137" s="20">
        <f t="shared" si="14"/>
        <v>27</v>
      </c>
      <c r="B137" s="2" t="s">
        <v>68</v>
      </c>
      <c r="C137" s="23" t="s">
        <v>103</v>
      </c>
      <c r="D137" s="1" t="s">
        <v>102</v>
      </c>
      <c r="E137" s="19" t="s">
        <v>117</v>
      </c>
      <c r="F137" s="25">
        <f t="shared" si="13"/>
        <v>146.751</v>
      </c>
      <c r="G137" s="25">
        <v>132.31800000000001</v>
      </c>
      <c r="H137" s="25">
        <v>14.433</v>
      </c>
    </row>
    <row r="138" spans="1:8" s="11" customFormat="1" ht="27" customHeight="1" x14ac:dyDescent="0.25">
      <c r="A138" s="20">
        <f t="shared" si="14"/>
        <v>28</v>
      </c>
      <c r="B138" s="2" t="s">
        <v>155</v>
      </c>
      <c r="C138" s="23" t="s">
        <v>158</v>
      </c>
      <c r="D138" s="1" t="s">
        <v>102</v>
      </c>
      <c r="E138" s="19" t="s">
        <v>117</v>
      </c>
      <c r="F138" s="25">
        <f t="shared" si="13"/>
        <v>132.00200000000001</v>
      </c>
      <c r="G138" s="25">
        <v>118.982</v>
      </c>
      <c r="H138" s="25">
        <v>13.02</v>
      </c>
    </row>
    <row r="139" spans="1:8" s="11" customFormat="1" ht="27.75" customHeight="1" x14ac:dyDescent="0.25">
      <c r="A139" s="20">
        <f t="shared" si="14"/>
        <v>29</v>
      </c>
      <c r="B139" s="2" t="s">
        <v>156</v>
      </c>
      <c r="C139" s="23" t="s">
        <v>157</v>
      </c>
      <c r="D139" s="1" t="s">
        <v>102</v>
      </c>
      <c r="E139" s="19" t="s">
        <v>117</v>
      </c>
      <c r="F139" s="25">
        <f t="shared" si="13"/>
        <v>201.07599999999999</v>
      </c>
      <c r="G139" s="25">
        <v>181.29599999999999</v>
      </c>
      <c r="H139" s="25">
        <v>19.78</v>
      </c>
    </row>
    <row r="140" spans="1:8" s="11" customFormat="1" ht="27" customHeight="1" x14ac:dyDescent="0.25">
      <c r="A140" s="20">
        <f t="shared" si="14"/>
        <v>30</v>
      </c>
      <c r="B140" s="2" t="s">
        <v>159</v>
      </c>
      <c r="C140" s="23" t="s">
        <v>160</v>
      </c>
      <c r="D140" s="1" t="s">
        <v>102</v>
      </c>
      <c r="E140" s="19" t="s">
        <v>117</v>
      </c>
      <c r="F140" s="25">
        <f t="shared" si="13"/>
        <v>142.12100000000001</v>
      </c>
      <c r="G140" s="25">
        <v>128.143</v>
      </c>
      <c r="H140" s="25">
        <v>13.978</v>
      </c>
    </row>
    <row r="141" spans="1:8" s="11" customFormat="1" ht="30" customHeight="1" x14ac:dyDescent="0.25">
      <c r="A141" s="20">
        <f t="shared" si="14"/>
        <v>31</v>
      </c>
      <c r="B141" s="2" t="s">
        <v>161</v>
      </c>
      <c r="C141" s="23" t="s">
        <v>162</v>
      </c>
      <c r="D141" s="1" t="s">
        <v>173</v>
      </c>
      <c r="E141" s="19" t="s">
        <v>117</v>
      </c>
      <c r="F141" s="25">
        <f t="shared" si="13"/>
        <v>199.571</v>
      </c>
      <c r="G141" s="25">
        <v>179.93299999999999</v>
      </c>
      <c r="H141" s="25">
        <v>19.638000000000002</v>
      </c>
    </row>
    <row r="142" spans="1:8" s="11" customFormat="1" ht="37.5" customHeight="1" x14ac:dyDescent="0.25">
      <c r="A142" s="13"/>
      <c r="B142" s="29" t="s">
        <v>240</v>
      </c>
      <c r="C142" s="7"/>
      <c r="D142" s="30"/>
      <c r="E142" s="16"/>
      <c r="F142" s="9">
        <f>SUM(F111:F141)</f>
        <v>4766.2539999999999</v>
      </c>
      <c r="G142" s="9">
        <f>SUM(G111:G141)</f>
        <v>4292.2399999999989</v>
      </c>
      <c r="H142" s="9">
        <f>SUM(H111:H141)</f>
        <v>474.0139999999999</v>
      </c>
    </row>
    <row r="143" spans="1:8" s="11" customFormat="1" ht="20.25" customHeight="1" x14ac:dyDescent="0.25">
      <c r="A143" s="13"/>
      <c r="B143" s="7"/>
      <c r="C143" s="7"/>
      <c r="D143" s="7"/>
      <c r="E143" s="13"/>
      <c r="F143" s="9"/>
      <c r="G143" s="9"/>
      <c r="H143" s="9"/>
    </row>
    <row r="144" spans="1:8" s="11" customFormat="1" ht="64.5" customHeight="1" x14ac:dyDescent="0.25">
      <c r="A144" s="13"/>
      <c r="B144" s="7" t="s">
        <v>274</v>
      </c>
      <c r="C144" s="7"/>
      <c r="D144" s="27"/>
      <c r="E144" s="13"/>
      <c r="F144" s="9"/>
      <c r="G144" s="9"/>
      <c r="H144" s="9"/>
    </row>
    <row r="145" spans="1:8" s="11" customFormat="1" ht="20.25" customHeight="1" x14ac:dyDescent="0.25">
      <c r="A145" s="13"/>
      <c r="B145" s="7" t="s">
        <v>264</v>
      </c>
      <c r="C145" s="7" t="s">
        <v>270</v>
      </c>
      <c r="D145" s="27">
        <f>G111+G112+G113</f>
        <v>544.90300000000002</v>
      </c>
      <c r="E145" s="13" t="s">
        <v>255</v>
      </c>
      <c r="F145" s="9"/>
      <c r="G145" s="9"/>
      <c r="H145" s="9"/>
    </row>
    <row r="146" spans="1:8" s="11" customFormat="1" ht="43.5" customHeight="1" x14ac:dyDescent="0.25">
      <c r="A146" s="13"/>
      <c r="B146" s="7" t="s">
        <v>267</v>
      </c>
      <c r="C146" s="7" t="s">
        <v>276</v>
      </c>
      <c r="D146" s="27">
        <f>G114+G115+G116+G117+G118+G119+G120+G121+G122</f>
        <v>1246.6510000000003</v>
      </c>
      <c r="E146" s="13" t="s">
        <v>255</v>
      </c>
      <c r="F146" s="9"/>
      <c r="G146" s="9"/>
      <c r="H146" s="9"/>
    </row>
    <row r="147" spans="1:8" s="11" customFormat="1" ht="20.25" customHeight="1" x14ac:dyDescent="0.25">
      <c r="A147" s="13"/>
      <c r="B147" s="7" t="s">
        <v>269</v>
      </c>
      <c r="C147" s="7" t="s">
        <v>268</v>
      </c>
      <c r="D147" s="27">
        <f>G123+G124+G125+G126</f>
        <v>581.32499999999993</v>
      </c>
      <c r="E147" s="13" t="s">
        <v>255</v>
      </c>
      <c r="F147" s="9"/>
      <c r="G147" s="9"/>
      <c r="H147" s="9"/>
    </row>
    <row r="148" spans="1:8" s="11" customFormat="1" ht="32.25" customHeight="1" x14ac:dyDescent="0.25">
      <c r="A148" s="13"/>
      <c r="B148" s="7" t="s">
        <v>275</v>
      </c>
      <c r="C148" s="7" t="s">
        <v>277</v>
      </c>
      <c r="D148" s="27">
        <f>G127+G128</f>
        <v>241.33600000000001</v>
      </c>
      <c r="E148" s="13" t="s">
        <v>255</v>
      </c>
      <c r="F148" s="9"/>
      <c r="G148" s="9"/>
      <c r="H148" s="9"/>
    </row>
    <row r="149" spans="1:8" s="11" customFormat="1" ht="28.5" customHeight="1" x14ac:dyDescent="0.25">
      <c r="A149" s="13"/>
      <c r="B149" s="7" t="s">
        <v>144</v>
      </c>
      <c r="C149" s="7" t="s">
        <v>278</v>
      </c>
      <c r="D149" s="27">
        <f>G129+G130+G131+G132+G133+G134+G135+G136+G137+G138+G139+G140+G141</f>
        <v>1678.0250000000001</v>
      </c>
      <c r="E149" s="13" t="s">
        <v>255</v>
      </c>
      <c r="F149" s="9"/>
      <c r="G149" s="9"/>
      <c r="H149" s="9"/>
    </row>
    <row r="150" spans="1:8" s="11" customFormat="1" ht="20.25" customHeight="1" x14ac:dyDescent="0.25">
      <c r="A150" s="13"/>
      <c r="B150" s="7"/>
      <c r="C150" s="7"/>
      <c r="D150" s="7"/>
      <c r="E150" s="13"/>
      <c r="F150" s="9"/>
      <c r="G150" s="9"/>
      <c r="H150" s="9"/>
    </row>
    <row r="151" spans="1:8" s="6" customFormat="1" x14ac:dyDescent="0.25">
      <c r="A151" s="31"/>
      <c r="B151" s="28"/>
      <c r="C151" s="28"/>
      <c r="D151" s="28"/>
      <c r="E151" s="31"/>
      <c r="F151" s="32"/>
      <c r="G151" s="32"/>
      <c r="H151" s="32"/>
    </row>
    <row r="152" spans="1:8" s="6" customFormat="1" x14ac:dyDescent="0.25">
      <c r="A152" s="31"/>
      <c r="B152" s="28"/>
      <c r="C152" s="28"/>
      <c r="D152" s="28"/>
      <c r="E152" s="31"/>
      <c r="F152" s="32"/>
      <c r="G152" s="32"/>
      <c r="H152" s="32"/>
    </row>
  </sheetData>
  <mergeCells count="31">
    <mergeCell ref="D2:D3"/>
    <mergeCell ref="E2:E3"/>
    <mergeCell ref="A2:A3"/>
    <mergeCell ref="B2:B3"/>
    <mergeCell ref="F17:F18"/>
    <mergeCell ref="B87:D87"/>
    <mergeCell ref="C17:C18"/>
    <mergeCell ref="D93:D94"/>
    <mergeCell ref="E93:E94"/>
    <mergeCell ref="C118:C119"/>
    <mergeCell ref="D118:D119"/>
    <mergeCell ref="E118:E119"/>
    <mergeCell ref="B84:E84"/>
    <mergeCell ref="C93:C94"/>
    <mergeCell ref="B110:E110"/>
    <mergeCell ref="A1:H1"/>
    <mergeCell ref="B22:C22"/>
    <mergeCell ref="A67:H67"/>
    <mergeCell ref="C74:C75"/>
    <mergeCell ref="E74:E75"/>
    <mergeCell ref="B35:C35"/>
    <mergeCell ref="A59:B59"/>
    <mergeCell ref="B45:E45"/>
    <mergeCell ref="B66:E66"/>
    <mergeCell ref="B65:H65"/>
    <mergeCell ref="C2:C3"/>
    <mergeCell ref="F2:H2"/>
    <mergeCell ref="D17:D18"/>
    <mergeCell ref="G17:G18"/>
    <mergeCell ref="H17:H18"/>
    <mergeCell ref="B5:E5"/>
  </mergeCells>
  <pageMargins left="0.18" right="0.17" top="0.27" bottom="0.17" header="0.17" footer="0.17"/>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капітальний ремонт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2018-02-14T13:14:47Z</dcterms:modified>
</cp:coreProperties>
</file>